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spo-global.kpmg.com/sites/EE-SAM_Eesti_Energia-Y-projektMKM/Shared Documents/Y - projekt MKM/Raport/2020_06_30 lõpparuande täiendused ja kommentaarid/"/>
    </mc:Choice>
  </mc:AlternateContent>
  <xr:revisionPtr revIDLastSave="3" documentId="13_ncr:1_{C6C788C6-AAA9-4A22-973B-908661CB0B61}" xr6:coauthVersionLast="44" xr6:coauthVersionMax="45" xr10:uidLastSave="{38CCBE32-6F97-4958-B299-E7D83322A760}"/>
  <bookViews>
    <workbookView xWindow="-108" yWindow="-108" windowWidth="23256" windowHeight="12720" firstSheet="1" activeTab="6" xr2:uid="{00000000-000D-0000-FFFF-FFFF00000000}"/>
  </bookViews>
  <sheets>
    <sheet name="_TM_aktsiis_kaalutud" sheetId="10" state="veryHidden" r:id="rId1"/>
    <sheet name="Aktsiis kaalutud" sheetId="9" r:id="rId2"/>
    <sheet name="Aktsiisi osakaalud" sheetId="6" r:id="rId3"/>
    <sheet name="_TM_c02" sheetId="11" state="veryHidden" r:id="rId4"/>
    <sheet name="CO2" sheetId="7" r:id="rId5"/>
    <sheet name="Maksumäärade võrdlus" sheetId="3" r:id="rId6"/>
    <sheet name="Maksumäärade allikad" sheetId="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6" l="1"/>
  <c r="F35" i="3"/>
  <c r="F34" i="3"/>
  <c r="F33" i="3"/>
  <c r="F32" i="3"/>
  <c r="F31" i="3"/>
  <c r="F27" i="3"/>
  <c r="H20" i="6"/>
  <c r="F26" i="3"/>
  <c r="F30" i="3"/>
  <c r="F29" i="3"/>
  <c r="F28" i="3"/>
  <c r="F25" i="3"/>
  <c r="F24" i="3"/>
  <c r="F17" i="3"/>
  <c r="F16" i="3"/>
  <c r="F15" i="3"/>
  <c r="F14" i="3"/>
  <c r="F13" i="3"/>
  <c r="F12" i="3"/>
  <c r="F11" i="3"/>
  <c r="F10" i="3"/>
  <c r="F9" i="3"/>
  <c r="F8" i="3"/>
  <c r="F7" i="3"/>
  <c r="F6" i="3"/>
  <c r="F5" i="3"/>
  <c r="F4" i="3"/>
  <c r="F3" i="3"/>
  <c r="F2" i="3"/>
  <c r="H19" i="6" l="1"/>
  <c r="H18" i="6"/>
  <c r="H17" i="6"/>
  <c r="H16" i="6"/>
  <c r="H13" i="6"/>
  <c r="H12" i="6"/>
  <c r="H11" i="6"/>
  <c r="H10" i="6"/>
  <c r="H8" i="6"/>
  <c r="H7" i="6"/>
  <c r="H6" i="6"/>
  <c r="G24" i="6"/>
  <c r="F24" i="6"/>
  <c r="S12" i="6" l="1"/>
  <c r="S4" i="6"/>
  <c r="S5" i="6"/>
  <c r="S6" i="6"/>
  <c r="S13" i="6"/>
  <c r="S8" i="6"/>
  <c r="S10" i="6"/>
  <c r="S11" i="6"/>
  <c r="C24" i="6"/>
  <c r="E26" i="7" l="1"/>
  <c r="T12" i="6" l="1"/>
  <c r="G17" i="9" l="1"/>
  <c r="P9" i="6"/>
  <c r="F14" i="9" s="1"/>
  <c r="N9" i="6"/>
  <c r="E14" i="9" s="1"/>
  <c r="F20" i="6"/>
  <c r="C20" i="6"/>
  <c r="D24" i="6"/>
  <c r="D20" i="6" s="1"/>
  <c r="E24" i="6"/>
  <c r="E20" i="6" s="1"/>
  <c r="D4" i="7" l="1"/>
  <c r="D3" i="7"/>
  <c r="D2" i="7"/>
  <c r="E28" i="7" l="1"/>
  <c r="E27" i="7"/>
  <c r="C26" i="7"/>
  <c r="H15" i="6" l="1"/>
  <c r="H14" i="6"/>
  <c r="T13" i="6"/>
  <c r="G18" i="9" s="1"/>
  <c r="P13" i="6"/>
  <c r="F18" i="9" s="1"/>
  <c r="N13" i="6"/>
  <c r="E18" i="9" s="1"/>
  <c r="P12" i="6"/>
  <c r="F17" i="9" s="1"/>
  <c r="N12" i="6"/>
  <c r="E17" i="9" s="1"/>
  <c r="H9" i="6"/>
  <c r="P8" i="6"/>
  <c r="F13" i="9" s="1"/>
  <c r="N8" i="6"/>
  <c r="E13" i="9" s="1"/>
  <c r="V7" i="6"/>
  <c r="G12" i="9" s="1"/>
  <c r="U7" i="6"/>
  <c r="T7" i="6"/>
  <c r="P7" i="6"/>
  <c r="F12" i="9" s="1"/>
  <c r="N7" i="6"/>
  <c r="E12" i="9" s="1"/>
  <c r="U6" i="6"/>
  <c r="G6" i="9" s="1"/>
  <c r="T6" i="6"/>
  <c r="U5" i="6"/>
  <c r="G5" i="9" s="1"/>
  <c r="T5" i="6"/>
  <c r="H5" i="6"/>
  <c r="U4" i="6"/>
  <c r="G4" i="9" s="1"/>
  <c r="T4" i="6"/>
  <c r="H23" i="6" l="1"/>
  <c r="S7" i="6"/>
  <c r="S15" i="6" s="1"/>
  <c r="A24" i="3" l="1"/>
  <c r="B3" i="3"/>
  <c r="B4" i="3"/>
  <c r="B5" i="3"/>
  <c r="B6" i="3"/>
  <c r="B7" i="3"/>
  <c r="B8" i="3"/>
  <c r="B9" i="3"/>
  <c r="B10" i="3"/>
  <c r="B11" i="3"/>
  <c r="B12" i="3"/>
  <c r="B13" i="3"/>
  <c r="B14" i="3"/>
  <c r="T9" i="6"/>
  <c r="G14" i="9" s="1"/>
  <c r="B15" i="3"/>
  <c r="B16" i="3"/>
  <c r="B17" i="3"/>
  <c r="B18" i="3"/>
  <c r="F18" i="3"/>
  <c r="B19" i="3"/>
  <c r="F19" i="3"/>
  <c r="B20" i="3"/>
  <c r="F20" i="3"/>
  <c r="B21" i="3"/>
  <c r="F21" i="3"/>
  <c r="B22" i="3"/>
  <c r="F22" i="3"/>
  <c r="F23" i="3"/>
  <c r="B24" i="3"/>
  <c r="B25" i="3"/>
  <c r="B26" i="3"/>
  <c r="B27" i="3"/>
  <c r="B28" i="3"/>
  <c r="B29" i="3"/>
  <c r="B30" i="3"/>
  <c r="B31" i="3"/>
  <c r="B32" i="3"/>
  <c r="B33" i="3"/>
  <c r="B34" i="3"/>
  <c r="B35" i="3"/>
  <c r="B2" i="3"/>
  <c r="G35" i="3"/>
  <c r="G34" i="3"/>
  <c r="E35" i="3"/>
  <c r="E34" i="3"/>
  <c r="G33" i="3"/>
  <c r="E33" i="3"/>
  <c r="A33" i="3"/>
  <c r="G32" i="3"/>
  <c r="G31" i="3"/>
  <c r="E32" i="3"/>
  <c r="E31" i="3"/>
  <c r="G29" i="3"/>
  <c r="G30" i="3"/>
  <c r="G28" i="3"/>
  <c r="E29" i="3"/>
  <c r="E30" i="3"/>
  <c r="E28" i="3"/>
  <c r="A29" i="3"/>
  <c r="A30" i="3"/>
  <c r="A28" i="3"/>
  <c r="E27" i="3"/>
  <c r="E26" i="3"/>
  <c r="G27" i="3"/>
  <c r="G26" i="3"/>
  <c r="G25" i="3"/>
  <c r="E25" i="3"/>
  <c r="A25" i="3"/>
  <c r="G24" i="3"/>
  <c r="E24" i="3"/>
  <c r="G21" i="3"/>
  <c r="G22" i="3"/>
  <c r="G23" i="3"/>
  <c r="E21" i="3"/>
  <c r="A21" i="3"/>
  <c r="A22" i="3"/>
  <c r="A23" i="3"/>
  <c r="G18" i="3"/>
  <c r="G19" i="3"/>
  <c r="G20" i="3"/>
  <c r="E18" i="3"/>
  <c r="E19" i="3"/>
  <c r="E20" i="3"/>
  <c r="G16" i="3"/>
  <c r="G17" i="3"/>
  <c r="E16" i="3"/>
  <c r="E17" i="3"/>
  <c r="A16" i="3"/>
  <c r="A17" i="3"/>
  <c r="A18" i="3"/>
  <c r="A19" i="3"/>
  <c r="A20" i="3"/>
  <c r="G15" i="3"/>
  <c r="A15" i="3"/>
  <c r="E15" i="3"/>
  <c r="G14" i="3"/>
  <c r="G13" i="3"/>
  <c r="E13" i="3"/>
  <c r="E14" i="3"/>
  <c r="A14" i="3"/>
  <c r="A13" i="3"/>
  <c r="G12" i="3"/>
  <c r="E12" i="3"/>
  <c r="G11" i="3"/>
  <c r="G10" i="3"/>
  <c r="G9" i="3"/>
  <c r="E11" i="3"/>
  <c r="E10" i="3"/>
  <c r="E9" i="3"/>
  <c r="E8" i="3"/>
  <c r="G8" i="3"/>
  <c r="G7" i="3"/>
  <c r="G6" i="3"/>
  <c r="E7" i="3"/>
  <c r="E6" i="3"/>
  <c r="G5" i="3"/>
  <c r="G4" i="3"/>
  <c r="E5" i="3"/>
  <c r="E4" i="3"/>
  <c r="G3" i="3"/>
  <c r="E3" i="3"/>
  <c r="G2" i="3"/>
  <c r="E2" i="3"/>
  <c r="P11" i="6" l="1"/>
  <c r="F16" i="9" s="1"/>
  <c r="N10" i="6"/>
  <c r="E15" i="9" s="1"/>
  <c r="P10" i="6"/>
  <c r="F15" i="9" s="1"/>
  <c r="N11" i="6"/>
  <c r="E16" i="9" s="1"/>
  <c r="R7" i="6"/>
  <c r="L9" i="6"/>
  <c r="D14" i="9" s="1"/>
  <c r="L8" i="6"/>
  <c r="D13" i="9" s="1"/>
  <c r="L6" i="6"/>
  <c r="D6" i="9" s="1"/>
  <c r="L10" i="6"/>
  <c r="L11" i="6"/>
  <c r="T8" i="6"/>
  <c r="G13" i="9" s="1"/>
  <c r="N4" i="6"/>
  <c r="E4" i="9" s="1"/>
  <c r="L4" i="6"/>
  <c r="D4" i="9" s="1"/>
  <c r="P4" i="6"/>
  <c r="F4" i="9" s="1"/>
  <c r="P5" i="6"/>
  <c r="F5" i="9" s="1"/>
  <c r="N5" i="6"/>
  <c r="E5" i="9" s="1"/>
  <c r="P6" i="6"/>
  <c r="F6" i="9" s="1"/>
  <c r="L5" i="6"/>
  <c r="D5" i="9" s="1"/>
  <c r="N6" i="6"/>
  <c r="E6" i="9" s="1"/>
  <c r="L7" i="6"/>
  <c r="D12" i="9" s="1"/>
  <c r="T11" i="6"/>
  <c r="G16" i="9" s="1"/>
  <c r="T10" i="6"/>
  <c r="G15" i="9" s="1"/>
  <c r="L12" i="6"/>
  <c r="D17" i="9" s="1"/>
  <c r="L13" i="6"/>
  <c r="D18" i="9" s="1"/>
  <c r="D2" i="9" l="1"/>
  <c r="E2" i="9"/>
  <c r="G2" i="9"/>
  <c r="F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Oja, Merike</author>
  </authors>
  <commentList>
    <comment ref="A24" authorId="0" shapeId="0" xr:uid="{CE6C2752-E8DC-4BA5-9A9D-0D91F9D6E14D}">
      <text>
        <r>
          <rPr>
            <sz val="9"/>
            <color indexed="81"/>
            <rFont val="Tahoma"/>
            <family val="2"/>
            <charset val="186"/>
          </rPr>
          <t xml:space="preserve">Nii äri ja mitte äri kasutus https://ec.europa.eu/taxation_customs/sites/taxation/files/resources/documents/taxation/excise_duties/energy_products/rates/excise_duties-part_ii_energy_products_en.pdf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Oja, Merike</author>
  </authors>
  <commentList>
    <comment ref="B7" authorId="0" shapeId="0" xr:uid="{4C46C551-AE98-4987-AD2E-59650FE761F5}">
      <text>
        <r>
          <rPr>
            <sz val="9"/>
            <color indexed="81"/>
            <rFont val="Tahoma"/>
            <family val="2"/>
            <charset val="186"/>
          </rPr>
          <t xml:space="preserve">
KN koodi 2710 12 31 alla kuulub nii pliiensiin kui ka pliivaba bensiin. EL alammäärad on vastavalt 421 ja 359</t>
        </r>
      </text>
    </comment>
    <comment ref="G7" authorId="0" shapeId="0" xr:uid="{4AEF8EF1-E496-44E2-8BF8-E13D93083330}">
      <text>
        <r>
          <rPr>
            <sz val="9"/>
            <color indexed="81"/>
            <rFont val="Tahoma"/>
            <family val="2"/>
            <charset val="186"/>
          </rPr>
          <t>Sisaldab Eesti ATKEAS järgi diislikütust, erimärgistatud kütust ja kerget kütteõli</t>
        </r>
      </text>
    </comment>
    <comment ref="G9" authorId="0" shapeId="0" xr:uid="{6E5FACAA-FE64-4D49-9909-B5402581ACD1}">
      <text>
        <r>
          <rPr>
            <sz val="9"/>
            <color indexed="81"/>
            <rFont val="Tahoma"/>
            <family val="2"/>
            <charset val="186"/>
          </rPr>
          <t>ATEKAS ei viita seda KN koodi, aluseks MTA lehel antud koodid</t>
        </r>
      </text>
    </comment>
    <comment ref="G12" authorId="0" shapeId="0" xr:uid="{CFBF681B-7976-438B-BE26-B464E589E701}">
      <text>
        <r>
          <rPr>
            <sz val="9"/>
            <color indexed="81"/>
            <rFont val="Tahoma"/>
            <family val="2"/>
            <charset val="186"/>
          </rPr>
          <t>Sisaldab Eesti ATKEAS järgi diislikütust, erimärgistatud kütust ja kerget kütteõli</t>
        </r>
      </text>
    </comment>
    <comment ref="H14" authorId="0" shapeId="0" xr:uid="{2C9829FE-CB49-4719-A2E2-A9F475AFC402}">
      <text>
        <r>
          <rPr>
            <sz val="9"/>
            <color indexed="81"/>
            <rFont val="Tahoma"/>
            <family val="2"/>
            <charset val="186"/>
          </rPr>
          <t>Eesti ei kasuta sektoripõhist soodusmäära</t>
        </r>
      </text>
    </comment>
    <comment ref="G17" authorId="0" shapeId="0" xr:uid="{E1987FA3-801D-45D8-B85D-5ABFC8A9A897}">
      <text>
        <r>
          <rPr>
            <sz val="9"/>
            <color indexed="81"/>
            <rFont val="Tahoma"/>
            <family val="2"/>
            <charset val="186"/>
          </rPr>
          <t>Sisaldab Eesti ATKEAS järgi diislikütust, erimärgistatud kütust ja kerget kütteõl</t>
        </r>
        <r>
          <rPr>
            <b/>
            <sz val="9"/>
            <color indexed="81"/>
            <rFont val="Tahoma"/>
            <family val="2"/>
            <charset val="186"/>
          </rPr>
          <t>i</t>
        </r>
      </text>
    </comment>
    <comment ref="G20" authorId="0" shapeId="0" xr:uid="{8B1808A9-BCE6-4875-9207-72555BC265BF}">
      <text>
        <r>
          <rPr>
            <sz val="9"/>
            <color indexed="81"/>
            <rFont val="Tahoma"/>
            <family val="2"/>
            <charset val="186"/>
          </rPr>
          <t>ATEKAS ei viita seda KN koodi, aluseks MTA lehel antud koodid</t>
        </r>
      </text>
    </comment>
  </commentList>
</comments>
</file>

<file path=xl/sharedStrings.xml><?xml version="1.0" encoding="utf-8"?>
<sst xmlns="http://schemas.openxmlformats.org/spreadsheetml/2006/main" count="505" uniqueCount="283">
  <si>
    <t>Left</t>
  </si>
  <si>
    <t>Top</t>
  </si>
  <si>
    <t>Right</t>
  </si>
  <si>
    <t>Bottom</t>
  </si>
  <si>
    <t>Ref</t>
  </si>
  <si>
    <t>$A$1:$G$26</t>
  </si>
  <si>
    <t>Andmestik:KE024: Energiabilanss kütuse või energia liigi järgi, teradžauli</t>
  </si>
  <si>
    <t>Kaalutud aktsiis, soodus</t>
  </si>
  <si>
    <t>Kaalutus aktsiis, tavapärane</t>
  </si>
  <si>
    <t>Kaalutud aktsiis (vahepealne)</t>
  </si>
  <si>
    <t>Kaalutud keskmine aktsiis EL</t>
  </si>
  <si>
    <t>Vaatlusperiood</t>
  </si>
  <si>
    <t>2018</t>
  </si>
  <si>
    <t>Näitaja</t>
  </si>
  <si>
    <t>Kütuse/energia liik</t>
  </si>
  <si>
    <t/>
  </si>
  <si>
    <t>Eesti aktsiis (soodus)</t>
  </si>
  <si>
    <t>Eesti aktsiis (tavapärane)</t>
  </si>
  <si>
    <t>Eesti aktsiis (vahepealne)</t>
  </si>
  <si>
    <t>EL aktsiis</t>
  </si>
  <si>
    <t>..tarbitud soojuse tootmiseks</t>
  </si>
  <si>
    <t>Kivisüsi</t>
  </si>
  <si>
    <t>Koks</t>
  </si>
  <si>
    <t>Põlevkivi</t>
  </si>
  <si>
    <t>Freesturvas</t>
  </si>
  <si>
    <t>Tükkturvas</t>
  </si>
  <si>
    <t>Turbabrikett</t>
  </si>
  <si>
    <t>Puitkütus (väärindamata)</t>
  </si>
  <si>
    <t>Puidubrikett ja -graanulid</t>
  </si>
  <si>
    <t>Maagaas</t>
  </si>
  <si>
    <t>Vedelgaas</t>
  </si>
  <si>
    <t>Raske kütteõli</t>
  </si>
  <si>
    <t>Põlevkivi kütteõli (raske fraktsioon)</t>
  </si>
  <si>
    <t>Põlevkiviõli (kerge fraktsioon)</t>
  </si>
  <si>
    <t>Kerge kütteõli</t>
  </si>
  <si>
    <t>Diislikütus</t>
  </si>
  <si>
    <t>Autobensiin</t>
  </si>
  <si>
    <t>Lennukikütus</t>
  </si>
  <si>
    <t>Põlevkivigaas</t>
  </si>
  <si>
    <t>Biogaas</t>
  </si>
  <si>
    <t>Muu biomass</t>
  </si>
  <si>
    <t>Jäätmekütus</t>
  </si>
  <si>
    <t>Muu kütus</t>
  </si>
  <si>
    <t>Kütus kokku</t>
  </si>
  <si>
    <t>Andmed on võetud 17 juuni 2020 12:17 UTC (GMT). Allikas: Statistika andmebaas</t>
  </si>
  <si>
    <t>EE</t>
  </si>
  <si>
    <t>EU</t>
  </si>
  <si>
    <t>Kütused tarbitud soojuse tootmiseks (KE024)</t>
  </si>
  <si>
    <t>Osakaal</t>
  </si>
  <si>
    <t>Kas on asjakohane EE aktsiis</t>
  </si>
  <si>
    <t>Kas on asjakohane EL miinimum määr</t>
  </si>
  <si>
    <t>Äri (€/GJ) (01.05.20-30.04.22)</t>
  </si>
  <si>
    <t>Mitte-äri (€/GJ) (01.05.20-30.04.22)</t>
  </si>
  <si>
    <t>Äri (€/GJ), tav (kuni 30.04.20)</t>
  </si>
  <si>
    <t>Mitte-äri (€/GJ), tav (kuni 30.04.20)</t>
  </si>
  <si>
    <t>Äri (€/GJ), vahepeal</t>
  </si>
  <si>
    <t>Mitte-äri (€/GJ), vahepeal</t>
  </si>
  <si>
    <t>Intensiivne (€/GJ)</t>
  </si>
  <si>
    <t>Osakaal 2018</t>
  </si>
  <si>
    <t>Äri (€/GJ)</t>
  </si>
  <si>
    <t>Mitte-äri (€/GJ)</t>
  </si>
  <si>
    <t>Jah</t>
  </si>
  <si>
    <t>N/A</t>
  </si>
  <si>
    <t>Ei</t>
  </si>
  <si>
    <t>Muud</t>
  </si>
  <si>
    <t>Kokku</t>
  </si>
  <si>
    <t>Kokku aktsiisiga</t>
  </si>
  <si>
    <t>Energia kokku</t>
  </si>
  <si>
    <t>Kütteväärtused</t>
  </si>
  <si>
    <t>GJ/t</t>
  </si>
  <si>
    <t>GJ/tuh m3</t>
  </si>
  <si>
    <t>Tihedused</t>
  </si>
  <si>
    <t>t/m3</t>
  </si>
  <si>
    <t>$A$1:$E$26</t>
  </si>
  <si>
    <t>$A$30:$F$38</t>
  </si>
  <si>
    <t>Heitefaktor</t>
  </si>
  <si>
    <t>Heitefaktor (roheline)</t>
  </si>
  <si>
    <t>Küttepuud</t>
  </si>
  <si>
    <t>Puiduhake</t>
  </si>
  <si>
    <t>Puidujäätmed</t>
  </si>
  <si>
    <t>Puidubrikett</t>
  </si>
  <si>
    <t>Puidugraanulid</t>
  </si>
  <si>
    <t>Kaalutud</t>
  </si>
  <si>
    <t>Kaalutud (roheline)</t>
  </si>
  <si>
    <t>Heitefaktorid</t>
  </si>
  <si>
    <t>tC/TJ</t>
  </si>
  <si>
    <t>kg/TJ (CH4)</t>
  </si>
  <si>
    <t>kg/TJ (N2O)</t>
  </si>
  <si>
    <t>t CO2 eq /MWh</t>
  </si>
  <si>
    <t>t CO2 eq /GWh</t>
  </si>
  <si>
    <t>Bensiin</t>
  </si>
  <si>
    <t>Diiselkütus</t>
  </si>
  <si>
    <t>Soojus</t>
  </si>
  <si>
    <t>Puit</t>
  </si>
  <si>
    <t>Põlevkivist elektri tootmise heitefaktor (CFB)</t>
  </si>
  <si>
    <t>Põlevkiviõli kütteks kasutamise heitefaktor</t>
  </si>
  <si>
    <t>Raske kütteõli heitefaktor</t>
  </si>
  <si>
    <t>Energiatoode</t>
  </si>
  <si>
    <t>Eesti (01.05.20-30.04.22)</t>
  </si>
  <si>
    <t>Eesti tav (kuni 30.04.20)</t>
  </si>
  <si>
    <t>Eesti vahep (arvutatud)</t>
  </si>
  <si>
    <t>Ühik</t>
  </si>
  <si>
    <t>Euroopa Liidu miinimum</t>
  </si>
  <si>
    <t>Kommentaar</t>
  </si>
  <si>
    <t>Pliivaba bensiin</t>
  </si>
  <si>
    <t>Pliibensiin</t>
  </si>
  <si>
    <t>Lennukibensiin (äri)</t>
  </si>
  <si>
    <t>Lennukibensiin (mitte äri)</t>
  </si>
  <si>
    <t>Petrooleum (äri)</t>
  </si>
  <si>
    <t>Petrooleum (mitte äri)</t>
  </si>
  <si>
    <t>Petrooleum (küte)</t>
  </si>
  <si>
    <t>Diislikütus (äri)</t>
  </si>
  <si>
    <t>Diislikütus (mitte äri)</t>
  </si>
  <si>
    <t>Diislikütus (küte)</t>
  </si>
  <si>
    <t>Eriotstarbeline diislikütus (erimärgistatud)</t>
  </si>
  <si>
    <t>ELi puhul kehtivad ka erandid mõnele tegevusele mis vähendavad maksu</t>
  </si>
  <si>
    <t>Maagaas (kütteainena, äri)</t>
  </si>
  <si>
    <t>Arvestada ühikute ühtlustamise vajadusega</t>
  </si>
  <si>
    <t>Maagaas (kütteainena, mitte äri)</t>
  </si>
  <si>
    <t>Vaja ühtlustada ühikud, ELi puhul kehtivad ka erandid mõnele tegevusele, mis vähendavad maksu</t>
  </si>
  <si>
    <t>Elektrienergia (äri)</t>
  </si>
  <si>
    <t>Elektrienergia (mitte äri)</t>
  </si>
  <si>
    <t xml:space="preserve">Tahkekütused (kivisüsi, pruunsüsi, koks ja põlevkivi, mida kasutatakse kütteainena, äri) </t>
  </si>
  <si>
    <t xml:space="preserve">Tahkekütused (kivisüsi, pruunsüsi, koks ja põlevkivi, mida kasutatakse kütteainena, mitte äri) </t>
  </si>
  <si>
    <t>Biokütus</t>
  </si>
  <si>
    <t xml:space="preserve">freesturvas, </t>
  </si>
  <si>
    <t xml:space="preserve">tükkturvas, </t>
  </si>
  <si>
    <t xml:space="preserve">turbabrikett, </t>
  </si>
  <si>
    <t xml:space="preserve">puiduhake ja -jäätmed, </t>
  </si>
  <si>
    <t>Euroopa Liidu miinimummäärad (2020) NÕUKOGU DIREKTIIV 2003/96/EÜ (kehtivad)</t>
  </si>
  <si>
    <t>Eesti aktsiisimäärad</t>
  </si>
  <si>
    <t>Euroopa Liidu miinimummäärad (2003, vanad)</t>
  </si>
  <si>
    <t>KN number</t>
  </si>
  <si>
    <t>Aktsiisimäär
Mai 20 - Aprill 22</t>
  </si>
  <si>
    <t>Aktsiisimäär</t>
  </si>
  <si>
    <t>Vedelkütused</t>
  </si>
  <si>
    <t>Mootorikütused</t>
  </si>
  <si>
    <t>Pliivaba bensiin (pliisisaldusega kuni 0,013 g/l – kaasa arvatud)</t>
  </si>
  <si>
    <t>2710.12.41, 2710.12.45
2710.12.49</t>
  </si>
  <si>
    <t>€/1000 l</t>
  </si>
  <si>
    <t>2710 12 31, 2710 12 41, 2710 12 45, 2710 12 49</t>
  </si>
  <si>
    <t>Unleaded petrol (Table A)</t>
  </si>
  <si>
    <t>2710 11 31, 2710 11 41, 2710 11 45 and 2710 11 49</t>
  </si>
  <si>
    <t>Pliibensiin (pliisisaldusega üle 0,013 g/l)</t>
  </si>
  <si>
    <t>2710.12.50</t>
  </si>
  <si>
    <r>
      <t>CN-koodid</t>
    </r>
    <r>
      <rPr>
        <sz val="11"/>
        <color rgb="FF3366CC"/>
        <rFont val="Calibri"/>
        <family val="2"/>
        <charset val="186"/>
        <scheme val="minor"/>
      </rPr>
      <t xml:space="preserve"> </t>
    </r>
    <r>
      <rPr>
        <sz val="11"/>
        <color rgb="FF444444"/>
        <rFont val="Calibri"/>
        <family val="2"/>
        <charset val="186"/>
        <scheme val="minor"/>
      </rPr>
      <t xml:space="preserve">2710 12 31, 2710 12 51, 2710 12 59 </t>
    </r>
  </si>
  <si>
    <t>Leaded petrol (Table A)</t>
  </si>
  <si>
    <t>2710 11 31, 2710 11 51 and 2710 11 59</t>
  </si>
  <si>
    <t>Lennukibensiin</t>
  </si>
  <si>
    <t>2710.12.31 või 2710.12.70</t>
  </si>
  <si>
    <t xml:space="preserve">Gaasiõli </t>
  </si>
  <si>
    <t>2710 19 43 – 2710 19 48 ja 2710 20 11 – 2710 20 19</t>
  </si>
  <si>
    <t>Kerosene (Table A)</t>
  </si>
  <si>
    <t>2710 19 21 (Jet fuel) and 2710 19 25 (other)</t>
  </si>
  <si>
    <t>Motor fuel (business 302, non-business 330)</t>
  </si>
  <si>
    <t xml:space="preserve">Petrooleum </t>
  </si>
  <si>
    <t>2710.19.21, 2710.19.25</t>
  </si>
  <si>
    <t>Petrool</t>
  </si>
  <si>
    <t xml:space="preserve">2710 19 21 ja 2710 19 25 </t>
  </si>
  <si>
    <t>Kerosene (Table A, Table C)</t>
  </si>
  <si>
    <t>Motor fuel (business 302, non-business 330) for heating (0)</t>
  </si>
  <si>
    <t>2710.19.29, 2710.19.43, 2710.19.46, 2710.19.47, 2710.20.11, 2710.20.15 või 2710.20.17</t>
  </si>
  <si>
    <t>Veeldatud naftagaas (LPG)</t>
  </si>
  <si>
    <t>2711 12 11 -2711 19 00</t>
  </si>
  <si>
    <t>Gas oil (Table A, Table C)</t>
  </si>
  <si>
    <t>2710 19 41 to 2710 19 49</t>
  </si>
  <si>
    <t>Motor fuel (business 302, non-business 330) for heating (21)</t>
  </si>
  <si>
    <t xml:space="preserve">2711 11 00 ja 2711 21 00 </t>
  </si>
  <si>
    <t>Gas oil (Table B)</t>
  </si>
  <si>
    <t>2711 19 41 to 2710 19 49</t>
  </si>
  <si>
    <t>2710.19.47, 2710.19.48, 2710.20.17 või 2710.20.19</t>
  </si>
  <si>
    <t>Ärilisel eesmärgil, tööstuses, põllumajanduse kasutatava (jt vt direktiivi art 8(2)) energiatoodete miinimummäärad</t>
  </si>
  <si>
    <t>Gas oil (Table C, heating)</t>
  </si>
  <si>
    <t xml:space="preserve">2711 19 41 to 2710 19 49 </t>
  </si>
  <si>
    <t>2710.19.62, 2710.19.64, 2710.19.68, 2710.20.31, 2710.20.35 või 2710.20.39</t>
  </si>
  <si>
    <t>€/1000 kg</t>
  </si>
  <si>
    <t>2710 19 43 – 2710 19 48 ja 2710 20 11  – 2710 20 19</t>
  </si>
  <si>
    <t>Heavy fuel oil (Table C)</t>
  </si>
  <si>
    <t>2710 19 61 to 2710 19 69</t>
  </si>
  <si>
    <t>€/1000kg</t>
  </si>
  <si>
    <r>
      <t>Raske kütteõli (vastab ATKEAS § 66 lg 8</t>
    </r>
    <r>
      <rPr>
        <vertAlign val="superscript"/>
        <sz val="11"/>
        <color theme="1"/>
        <rFont val="Calibri"/>
        <family val="2"/>
        <charset val="186"/>
        <scheme val="minor"/>
      </rPr>
      <t xml:space="preserve">1 </t>
    </r>
    <r>
      <rPr>
        <sz val="11"/>
        <color theme="1"/>
        <rFont val="Calibri"/>
        <family val="2"/>
        <scheme val="minor"/>
      </rPr>
      <t>kirjeldusele)</t>
    </r>
  </si>
  <si>
    <t xml:space="preserve">Petrool </t>
  </si>
  <si>
    <t>2710 19 21 ja 2710 19 25</t>
  </si>
  <si>
    <t>Põlevkivikütteõli (valmistatud põlevkivist)</t>
  </si>
  <si>
    <t>2712 12 11 -2711 19 00</t>
  </si>
  <si>
    <t>Põlevkivikütteõli (valmistatud põlevkivist ja vastab ATKEAS § 66 lg 91 kirjeldusele)</t>
  </si>
  <si>
    <t>KN-i numbrid 2710.19.62, 2710.19.64, 2710.19.68, 2710.20.31, 2710.20.35 või 2710.20.39</t>
  </si>
  <si>
    <t xml:space="preserve">2712 11 00 ja 2711 21 00 </t>
  </si>
  <si>
    <t xml:space="preserve">Kütusesarnane toode </t>
  </si>
  <si>
    <t>2707.10, 2707.20, 2707.30, 2707.50, 2710.12.11–2710.12.25, 2710.12.90, 2710.20.90, ex 2901 (ained, mis atmosfäärirõhul ja 15°C juures ei ole gaasilises olekus), 2902.20.00, 2902.30.00, 2902.41.00, 2902.42.00, 2902.43.00 või 2902.44.00</t>
  </si>
  <si>
    <t>Kütteaine ja elektrienergia miinimummäärad</t>
  </si>
  <si>
    <t>Kütusesarnane toode</t>
  </si>
  <si>
    <t>2710.19.11 või 2710.19.15</t>
  </si>
  <si>
    <t>2711 19 43 – 2710 19 48 ja 2710 20 11  – 2710 20 19</t>
  </si>
  <si>
    <t>2710.19.31 või 2710.19.35</t>
  </si>
  <si>
    <t xml:space="preserve">2710 19 62 – 2710 19 68 ja 2710 20 31 – 2710 20 39 </t>
  </si>
  <si>
    <t>2710.19.51 või 2710.19.55</t>
  </si>
  <si>
    <t>2710 19 21 ja 2710 19 26</t>
  </si>
  <si>
    <t>KN rubriik 3811 3811.21.00 või 3811.29.00</t>
  </si>
  <si>
    <t>Aktsiisimäär ja aktsiisimäära ühik sõltuvad kasutamise otstarbest (nt kasutamisel diislikütusega samal otstarbel kohaldatakse diislikütuse aktsiisimäära ja maksustatakse 1000. liitrites).</t>
  </si>
  <si>
    <t xml:space="preserve">Vedel põlevaine ja ATKEAS § 19 lg 14 kirjeldatud biokütus (kasutamisel mootorikütusena, kütteainena või nende lisandina). </t>
  </si>
  <si>
    <t>Maagaas (äriotstarbeline kasutus)</t>
  </si>
  <si>
    <t>Maagaas (muu kui äriotstarbeline kasutus)</t>
  </si>
  <si>
    <t>Gaasilised kütused</t>
  </si>
  <si>
    <t>Kivisüsi ja koks (äriotstarbeline kasutus)</t>
  </si>
  <si>
    <t>2701 , 2702 ja 2704</t>
  </si>
  <si>
    <t>Vedelgaas (kütteainena)</t>
  </si>
  <si>
    <t>2711.12.11-2711.19.00</t>
  </si>
  <si>
    <t>Kivisüsi ja koks (muu kui äriotstarbeline kasutus)</t>
  </si>
  <si>
    <t>LPG (Table C)</t>
  </si>
  <si>
    <t>2711 12 11 to 2711 19 00</t>
  </si>
  <si>
    <t>Mootorivedelgaas (mida kasutatakse mootorikütusena, sh statsionaarses mootoris)</t>
  </si>
  <si>
    <t>Elektrienergia  (äriotstarbeline kasutus)</t>
  </si>
  <si>
    <t>LPG (Table A,B)*</t>
  </si>
  <si>
    <t>2712 12 11 to 2711 19 00</t>
  </si>
  <si>
    <t>Maagaas (kütteainena)</t>
  </si>
  <si>
    <t xml:space="preserve">2711.21.00 </t>
  </si>
  <si>
    <t>€/1000M3</t>
  </si>
  <si>
    <t>Elektrienergia (muu kui äriotstarbeline kasutus)</t>
  </si>
  <si>
    <t>Natural Gas (Table C)</t>
  </si>
  <si>
    <t>2711 11 00 and 2711 21 00</t>
  </si>
  <si>
    <t>Business 0.15 and non-business 0.3</t>
  </si>
  <si>
    <t>in euro per gigajoule gross calorific value</t>
  </si>
  <si>
    <t>Maagaas (aktsiisivabastuse loaga intensiivse gaasitarbimisega ettevõtjale)</t>
  </si>
  <si>
    <t>2712 11 00 and 2711 21 00</t>
  </si>
  <si>
    <t>Mootormaagaas (mida kasutatakse mootorikütusena, sh statsionaarses mootoris)</t>
  </si>
  <si>
    <t>2711.11.00, 2711.21.00</t>
  </si>
  <si>
    <t>Allikas: https://eur-lex.europa.eu/legal-content/ET/TXT/?qid=1587564883290&amp;uri=CELEX%3A02003L0096-20180915</t>
  </si>
  <si>
    <t>Natural Gas (Table A,B)*</t>
  </si>
  <si>
    <t>2713 11 00 and 2711 21 00</t>
  </si>
  <si>
    <t>Mootormaagaas vedeldatud olekus (mida kasutatakse mootorikütusena, sh statsionaarses mootoris)</t>
  </si>
  <si>
    <t>Artikkel 8</t>
  </si>
  <si>
    <t>2714 11 00 and 2711 21 00</t>
  </si>
  <si>
    <r>
      <t xml:space="preserve">1.  Olenemata artiklist 7 kehtestatakse lõikes 2 loetletud eesmärkidel mootorikütusena kasutatavate toodete madalaim maksustamistase </t>
    </r>
    <r>
      <rPr>
        <b/>
        <sz val="11"/>
        <color rgb="FF444444"/>
        <rFont val="Arial Unicode MS"/>
        <family val="2"/>
        <charset val="186"/>
      </rPr>
      <t>alates 1. jaanuarist 2004</t>
    </r>
    <r>
      <rPr>
        <sz val="11"/>
        <color rgb="FF444444"/>
        <rFont val="Arial Unicode MS"/>
        <family val="2"/>
        <charset val="186"/>
      </rPr>
      <t xml:space="preserve"> I lisa tabeli B kohaselt.</t>
    </r>
  </si>
  <si>
    <t>Elektrienergia</t>
  </si>
  <si>
    <t>2716.00.00</t>
  </si>
  <si>
    <t>€/MWh</t>
  </si>
  <si>
    <t>Electricity (Table C)</t>
  </si>
  <si>
    <t>Business 0.5 and non-business 1</t>
  </si>
  <si>
    <t>Elektrienergia (aktsiisivabastuse loaga intensiivse elektritarbimisega ettevõtjale)</t>
  </si>
  <si>
    <t>2.  Käesolevat artiklit kohaldatakse järgmistel tööstuslikel ja kaubanduslikel eesmärkidel:</t>
  </si>
  <si>
    <t>Tahkkütused</t>
  </si>
  <si>
    <t xml:space="preserve">Tahkekütused (kivisüsi, pruunsüsi, koks ja põlevkivi, mida kasutatakse kütteainena) </t>
  </si>
  <si>
    <t>2701, 2702, 2704, 2714.10.00</t>
  </si>
  <si>
    <t>€/Ülemise kütteväärtuse GJ</t>
  </si>
  <si>
    <t>a) põllumajanduses, aianduses, kalakasvatuses ja metsanduses;</t>
  </si>
  <si>
    <t>Coal and coke (Table C)</t>
  </si>
  <si>
    <t>2701, 2702 and 2704</t>
  </si>
  <si>
    <t>b) paiksete mootorite suhtes;</t>
  </si>
  <si>
    <t>Source: https://www.emta.ee/et/ariklient/aktsiisid-vara-hasartmang/uldist/aktsiisimaarad (seisuga aprill 2020)</t>
  </si>
  <si>
    <t>c) ehituses, sh tsiviilehituses ja riiklikel ehitustöödel kasutatavate seadmete ja masinate suhtes;</t>
  </si>
  <si>
    <t>Source: https://eur-lex.europa.eu/legal-content/EN/TXT/PDF/?uri=OJ:L:2003:283:FULL&amp;from=ET</t>
  </si>
  <si>
    <t xml:space="preserve">KN koodid: https://www.emta.ee/et/ariklient/aktsiisid-vara-hasartmang/kutus-ja-elektrienergia/vedelkutuste-kn-koodid </t>
  </si>
  <si>
    <t>d) sõidukite suhtes, mis on mõeldud kasutamiseks väljaspool üldkasutatavaid teid või mille kasutamine peamiselt üldkasutatavatel teedel on keelatud.</t>
  </si>
  <si>
    <t>*Reduced rates apply for following use</t>
  </si>
  <si>
    <r>
      <t xml:space="preserve">Per Article 8(2) this applies to the following </t>
    </r>
    <r>
      <rPr>
        <b/>
        <sz val="11"/>
        <color theme="1"/>
        <rFont val="Calibri"/>
        <family val="2"/>
        <charset val="186"/>
        <scheme val="minor"/>
      </rPr>
      <t>industrial and commercial purposes</t>
    </r>
    <r>
      <rPr>
        <sz val="11"/>
        <color theme="1"/>
        <rFont val="Calibri"/>
        <family val="2"/>
        <charset val="186"/>
        <scheme val="minor"/>
      </rPr>
      <t>:</t>
    </r>
  </si>
  <si>
    <t>Aktsiisivabastused</t>
  </si>
  <si>
    <t>ATKEAS</t>
  </si>
  <si>
    <t>Artikkel 5</t>
  </si>
  <si>
    <r>
      <t>—</t>
    </r>
    <r>
      <rPr>
        <sz val="7"/>
        <color theme="1"/>
        <rFont val="Times New Roman"/>
        <family val="1"/>
        <charset val="186"/>
      </rPr>
      <t xml:space="preserve">   </t>
    </r>
    <r>
      <rPr>
        <sz val="11"/>
        <color theme="1"/>
        <rFont val="Calibri"/>
        <family val="2"/>
        <charset val="186"/>
        <scheme val="minor"/>
      </rPr>
      <t>agricultural, horticultural or piscicultural works, and in forestry;</t>
    </r>
  </si>
  <si>
    <t>kodumajapidamistes kütteainena kasutatavad tahkekütused</t>
  </si>
  <si>
    <t>§ 27 lg 26</t>
  </si>
  <si>
    <t>Kui järgitakse käesoleva direktiiviga ettenähtud madalaimat maksustamistaset ning see on kooskõlas ühenduse õigusega, võivad liikmesriigid tingimusel, et maksude õigsust kontrollitakse, kohaldada erinevaid maksumäärasid järgmistel juhtudel:</t>
  </si>
  <si>
    <r>
      <t>—</t>
    </r>
    <r>
      <rPr>
        <sz val="7"/>
        <color theme="1"/>
        <rFont val="Times New Roman"/>
        <family val="1"/>
        <charset val="186"/>
      </rPr>
      <t xml:space="preserve">   </t>
    </r>
    <r>
      <rPr>
        <sz val="11"/>
        <color theme="1"/>
        <rFont val="Calibri"/>
        <family val="2"/>
        <charset val="186"/>
        <scheme val="minor"/>
      </rPr>
      <t>stationary motors;</t>
    </r>
  </si>
  <si>
    <t>kütuse tootja toodetud kütus, mida kütuse tootja kasutab enda territooriumil kütteainena või statsionaarses mootoris kütuse tootmisprotsessis;</t>
  </si>
  <si>
    <t>lg 27</t>
  </si>
  <si>
    <t>— kui erinevad määrad on otseselt seotud toote kvaliteediga,</t>
  </si>
  <si>
    <r>
      <t>—</t>
    </r>
    <r>
      <rPr>
        <sz val="7"/>
        <color theme="1"/>
        <rFont val="Times New Roman"/>
        <family val="1"/>
        <charset val="186"/>
      </rPr>
      <t xml:space="preserve">   </t>
    </r>
    <r>
      <rPr>
        <sz val="11"/>
        <color theme="1"/>
        <rFont val="Calibri"/>
        <family val="2"/>
        <charset val="186"/>
        <scheme val="minor"/>
      </rPr>
      <t>plant and machinery used in construction, civil engineering and public works;</t>
    </r>
  </si>
  <si>
    <t>elektrienergia ja kütus, mida kasutatakse elektrienergia tootmiseks, ning elektrienergia, mida kasutatakse elektrienergia tootmise suutlikkuse säilitamiseks;</t>
  </si>
  <si>
    <r>
      <t>lg 28</t>
    </r>
    <r>
      <rPr>
        <vertAlign val="superscript"/>
        <sz val="11"/>
        <color theme="1"/>
        <rFont val="Calibri"/>
        <family val="2"/>
        <charset val="186"/>
        <scheme val="minor"/>
      </rPr>
      <t>2</t>
    </r>
  </si>
  <si>
    <t>— kui erinevad määrad sõltuvad kütteks kasutatava elektrienergia ja energiatoodete tarbimise kogusest,</t>
  </si>
  <si>
    <r>
      <t>—</t>
    </r>
    <r>
      <rPr>
        <sz val="7"/>
        <color theme="1"/>
        <rFont val="Times New Roman"/>
        <family val="1"/>
        <charset val="186"/>
      </rPr>
      <t xml:space="preserve">   </t>
    </r>
    <r>
      <rPr>
        <sz val="11"/>
        <color theme="1"/>
        <rFont val="Calibri"/>
        <family val="2"/>
        <charset val="186"/>
        <scheme val="minor"/>
      </rPr>
      <t>vehicles intended for use off the public roadway or which have not been granted authorisation for use mainly on the public roadway.</t>
    </r>
  </si>
  <si>
    <r>
      <t>ATKEAS § 19 lõike 14 punktides 2</t>
    </r>
    <r>
      <rPr>
        <vertAlign val="superscript"/>
        <sz val="11"/>
        <color theme="1"/>
        <rFont val="Calibri"/>
        <family val="2"/>
        <charset val="186"/>
        <scheme val="minor"/>
      </rPr>
      <t>1</t>
    </r>
    <r>
      <rPr>
        <sz val="11"/>
        <color theme="1"/>
        <rFont val="Calibri"/>
        <family val="2"/>
        <scheme val="minor"/>
      </rPr>
      <t xml:space="preserve"> ja 2</t>
    </r>
    <r>
      <rPr>
        <vertAlign val="superscript"/>
        <sz val="11"/>
        <color theme="1"/>
        <rFont val="Calibri"/>
        <family val="2"/>
        <charset val="186"/>
        <scheme val="minor"/>
      </rPr>
      <t>2</t>
    </r>
    <r>
      <rPr>
        <sz val="11"/>
        <color theme="1"/>
        <rFont val="Calibri"/>
        <family val="2"/>
        <scheme val="minor"/>
      </rPr>
      <t xml:space="preserve"> nimetatud biokütused</t>
    </r>
  </si>
  <si>
    <r>
      <t>lg 28</t>
    </r>
    <r>
      <rPr>
        <vertAlign val="superscript"/>
        <sz val="11"/>
        <color theme="1"/>
        <rFont val="Calibri"/>
        <family val="2"/>
        <charset val="186"/>
        <scheme val="minor"/>
      </rPr>
      <t>7ja 8</t>
    </r>
  </si>
  <si>
    <t>— järgmistel eesmärkidel: kohalik ühistransport (taksod kaasa arvatud), jäätmete kogumine, relvajõud, riigihaldus, puuetega inimesed, kiirabiautod,</t>
  </si>
  <si>
    <t>— artiklites 9 ja 10 nimetatud energiatoodete (art 9 &gt; kütteaine) ja elektrienergia äriotstarbelise ja muu kui äriotstarbelise kasutuse vahel</t>
  </si>
  <si>
    <t>Artikkel 17</t>
  </si>
  <si>
    <t>1.  Eeldusel et käesolevas direktiivis sätestatud madalaimat maksustamistaset järgitakse keskmiselt iga ettevõtte puhul, võivad liikmesriigid kohaldada maksuvähendust energiatoodete tarbimise suhtes, mida kasutatakse kütmiseks või artikli 8 lõike 2 punktides b ja c nimetatud eesmärkidel, ning elektrienergia suhtes järgmistel juhtudel:</t>
  </si>
  <si>
    <t>a) energiamahukate ettevõtete hüvanguks</t>
  </si>
  <si>
    <t>b) kui ettevõtjate või ettevõtjate ühendustega on sõlmitud leping või kui rakendatakse kaubeldavate lubade süsteemi või muud samalaadset korraldust, tingimusel et see on mõeldud keskkonnakaitse eesmärkide saavutamiseks või energiatõhususe parandamiseks</t>
  </si>
  <si>
    <t>2.  Olenemata artikli 4 lõikest 1 võivad liikmesriigid kohaldada kuni nullini vähendatud maksustamistaset artiklis 2 määratletud energiatoodete ja elektrienergia suhtes, mida kasutavad käesoleva artikli lõikes 1 määratletud energiamahukad ettevõtted.</t>
  </si>
  <si>
    <t>3.  Olenemata artikli 4 lõikest 1 võivad liikmesriigid kohaldada madalamat maksustamistaset, mis võib moodustada kõige vähem 50 % käesoleva direktiiviga ettenähtud madalaimast maksustamistasemest, artiklis 2 nimetatud energiatoodete ja elektrienergia suhtes, mida kasutavad artiklis 11 määratletud majandusüksused, mis ei ole energiamahukad käesoleva artikli lõike 1 tähenduses.</t>
  </si>
  <si>
    <t>4.  Ettevõtted, kes kasutavad lõigetes 2 ja 3 nimetatud võimalusi, peavad vastavalt lõike 1 punktile b sõlmima lepingu või rakendama kaubeldavate lubade süsteemi või muud samalaadset korraldust. Need lepingud, kaubeldavate lubade süsteemid või muud samalaadsed korraldused peavad olema mõeldud keskkonnakaitse eesmärkide saavutamiseks või energiatõhususe parandamiseks, mille toime on laias laastus samaväärne sellega, mis oleks saavutatud tavalisi ühenduse alammäärasid järgides.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</si>
</sst>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0_ ;\-#,##0.00\ "/>
    <numFmt numFmtId="166" formatCode="#,##0.0%;\-#,##0.0%;\-;@"/>
    <numFmt numFmtId="167" formatCode="#,##0.0;\-#,##0.0;\-;@"/>
  </numFmts>
  <fonts count="2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9"/>
      <color indexed="81"/>
      <name val="Tahoma"/>
      <family val="2"/>
      <charset val="186"/>
    </font>
    <font>
      <sz val="11"/>
      <color theme="1"/>
      <name val="Calibri"/>
      <family val="2"/>
      <scheme val="minor"/>
    </font>
    <font>
      <sz val="8"/>
      <name val="Calibri"/>
      <family val="2"/>
      <scheme val="minor"/>
    </font>
    <font>
      <sz val="12"/>
      <color theme="1"/>
      <name val="Arial"/>
      <family val="2"/>
      <charset val="186"/>
    </font>
    <font>
      <sz val="7"/>
      <color theme="1"/>
      <name val="Times New Roman"/>
      <family val="1"/>
      <charset val="186"/>
    </font>
    <font>
      <u/>
      <sz val="11"/>
      <color theme="10"/>
      <name val="Calibri"/>
      <family val="2"/>
      <scheme val="minor"/>
    </font>
    <font>
      <sz val="11"/>
      <color rgb="FF444444"/>
      <name val="Arial Unicode MS"/>
      <family val="2"/>
      <charset val="186"/>
    </font>
    <font>
      <sz val="11"/>
      <color rgb="FF3366CC"/>
      <name val="Calibri"/>
      <family val="2"/>
      <charset val="186"/>
      <scheme val="minor"/>
    </font>
    <font>
      <sz val="11"/>
      <color rgb="FF444444"/>
      <name val="Calibri"/>
      <family val="2"/>
      <charset val="186"/>
      <scheme val="minor"/>
    </font>
    <font>
      <b/>
      <sz val="9"/>
      <color indexed="81"/>
      <name val="Tahoma"/>
      <family val="2"/>
      <charset val="186"/>
    </font>
    <font>
      <i/>
      <sz val="11"/>
      <color rgb="FF444444"/>
      <name val="Arial Unicode MS"/>
      <family val="2"/>
      <charset val="186"/>
    </font>
    <font>
      <sz val="11"/>
      <name val="Calibri"/>
      <family val="2"/>
      <scheme val="minor"/>
    </font>
    <font>
      <u/>
      <sz val="8"/>
      <name val="Verdana"/>
      <family val="2"/>
    </font>
    <font>
      <sz val="8"/>
      <name val="Arial"/>
      <family val="2"/>
      <charset val="186"/>
    </font>
    <font>
      <u/>
      <sz val="8"/>
      <name val="Arial"/>
      <family val="2"/>
      <charset val="186"/>
    </font>
    <font>
      <b/>
      <u/>
      <sz val="8"/>
      <color rgb="FFFFFFFF"/>
      <name val="Arial"/>
      <family val="2"/>
      <charset val="186"/>
    </font>
    <font>
      <b/>
      <sz val="8"/>
      <color rgb="FFFFFFFF"/>
      <name val="Arial"/>
      <family val="2"/>
      <charset val="186"/>
    </font>
    <font>
      <b/>
      <sz val="8"/>
      <color rgb="FF000000"/>
      <name val="Arial"/>
      <family val="2"/>
      <charset val="186"/>
    </font>
    <font>
      <sz val="11"/>
      <color theme="1"/>
      <name val="Arial"/>
      <family val="2"/>
      <charset val="186"/>
    </font>
    <font>
      <vertAlign val="superscript"/>
      <sz val="11"/>
      <color theme="1"/>
      <name val="Calibri"/>
      <family val="2"/>
      <charset val="186"/>
      <scheme val="minor"/>
    </font>
    <font>
      <b/>
      <sz val="11"/>
      <color rgb="FF444444"/>
      <name val="Arial Unicode MS"/>
      <family val="2"/>
      <charset val="186"/>
    </font>
    <font>
      <sz val="11"/>
      <name val="Arial Unicode MS"/>
      <family val="2"/>
      <charset val="186"/>
    </font>
    <font>
      <b/>
      <u/>
      <sz val="11"/>
      <color rgb="FFFFFFFF"/>
      <name val="Arial"/>
      <family val="2"/>
      <charset val="186"/>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338D"/>
        <bgColor indexed="64"/>
      </patternFill>
    </fill>
    <fill>
      <patternFill patternType="solid">
        <fgColor theme="4" tint="0.79998168889431442"/>
        <bgColor indexed="64"/>
      </patternFill>
    </fill>
    <fill>
      <patternFill patternType="solid">
        <fgColor theme="4" tint="0.39997558519241921"/>
        <bgColor indexed="64"/>
      </patternFill>
    </fill>
  </fills>
  <borders count="8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ck">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indexed="24"/>
      </top>
      <bottom/>
      <diagonal/>
    </border>
    <border>
      <left style="thin">
        <color indexed="24"/>
      </left>
      <right/>
      <top/>
      <bottom/>
      <diagonal/>
    </border>
    <border>
      <left/>
      <right style="thin">
        <color indexed="24"/>
      </right>
      <top/>
      <bottom/>
      <diagonal/>
    </border>
    <border>
      <left style="thin">
        <color indexed="24"/>
      </left>
      <right/>
      <top/>
      <bottom style="medium">
        <color indexed="24"/>
      </bottom>
      <diagonal/>
    </border>
    <border>
      <left/>
      <right/>
      <top/>
      <bottom style="medium">
        <color indexed="24"/>
      </bottom>
      <diagonal/>
    </border>
    <border>
      <left/>
      <right style="thin">
        <color indexed="24"/>
      </right>
      <top/>
      <bottom style="medium">
        <color indexed="24"/>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style="thin">
        <color rgb="FF00338D"/>
      </right>
      <top style="thin">
        <color indexed="24"/>
      </top>
      <bottom style="thin">
        <color rgb="FF00338D"/>
      </bottom>
      <diagonal/>
    </border>
    <border>
      <left style="thin">
        <color rgb="FF00338D"/>
      </left>
      <right/>
      <top style="thin">
        <color indexed="24"/>
      </top>
      <bottom/>
      <diagonal/>
    </border>
    <border>
      <left/>
      <right style="thin">
        <color rgb="FF00338D"/>
      </right>
      <top style="thin">
        <color indexed="24"/>
      </top>
      <bottom/>
      <diagonal/>
    </border>
    <border>
      <left style="thin">
        <color indexed="24"/>
      </left>
      <right/>
      <top style="thin">
        <color rgb="FF00338D"/>
      </top>
      <bottom style="thin">
        <color rgb="FF00338D"/>
      </bottom>
      <diagonal/>
    </border>
    <border>
      <left/>
      <right/>
      <top style="thin">
        <color rgb="FF00338D"/>
      </top>
      <bottom style="thin">
        <color rgb="FF00338D"/>
      </bottom>
      <diagonal/>
    </border>
    <border>
      <left/>
      <right style="thin">
        <color indexed="24"/>
      </right>
      <top style="thin">
        <color rgb="FF00338D"/>
      </top>
      <bottom style="thin">
        <color rgb="FF00338D"/>
      </bottom>
      <diagonal/>
    </border>
    <border>
      <left style="thin">
        <color indexed="24"/>
      </left>
      <right/>
      <top style="thin">
        <color rgb="FF00338D"/>
      </top>
      <bottom/>
      <diagonal/>
    </border>
    <border>
      <left/>
      <right/>
      <top style="thin">
        <color rgb="FF00338D"/>
      </top>
      <bottom/>
      <diagonal/>
    </border>
    <border>
      <left/>
      <right style="thin">
        <color indexed="24"/>
      </right>
      <top style="thin">
        <color rgb="FF00338D"/>
      </top>
      <bottom/>
      <diagonal/>
    </border>
    <border>
      <left/>
      <right style="thin">
        <color auto="1"/>
      </right>
      <top style="medium">
        <color auto="1"/>
      </top>
      <bottom style="thin">
        <color auto="1"/>
      </bottom>
      <diagonal/>
    </border>
    <border>
      <left/>
      <right/>
      <top style="thin">
        <color auto="1"/>
      </top>
      <bottom/>
      <diagonal/>
    </border>
    <border>
      <left style="thin">
        <color auto="1"/>
      </left>
      <right style="thin">
        <color auto="1"/>
      </right>
      <top/>
      <bottom/>
      <diagonal/>
    </border>
    <border>
      <left style="medium">
        <color indexed="64"/>
      </left>
      <right/>
      <top style="thin">
        <color indexed="24"/>
      </top>
      <bottom style="medium">
        <color indexed="64"/>
      </bottom>
      <diagonal/>
    </border>
    <border>
      <left/>
      <right/>
      <top style="thin">
        <color indexed="24"/>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style="medium">
        <color theme="0"/>
      </bottom>
      <diagonal/>
    </border>
    <border>
      <left/>
      <right/>
      <top/>
      <bottom style="medium">
        <color theme="0"/>
      </bottom>
      <diagonal/>
    </border>
    <border>
      <left style="thin">
        <color indexed="64"/>
      </left>
      <right/>
      <top/>
      <bottom style="thin">
        <color indexed="64"/>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medium">
        <color theme="0"/>
      </left>
      <right style="medium">
        <color auto="1"/>
      </right>
      <top style="medium">
        <color auto="1"/>
      </top>
      <bottom style="medium">
        <color auto="1"/>
      </bottom>
      <diagonal/>
    </border>
    <border>
      <left/>
      <right/>
      <top style="medium">
        <color theme="0"/>
      </top>
      <bottom style="thin">
        <color auto="1"/>
      </bottom>
      <diagonal/>
    </border>
    <border>
      <left/>
      <right style="medium">
        <color auto="1"/>
      </right>
      <top style="medium">
        <color theme="0"/>
      </top>
      <bottom style="thin">
        <color auto="1"/>
      </bottom>
      <diagonal/>
    </border>
  </borders>
  <cellStyleXfs count="3">
    <xf numFmtId="0" fontId="0" fillId="0" borderId="0"/>
    <xf numFmtId="9" fontId="5" fillId="0" borderId="0" applyFont="0" applyFill="0" applyBorder="0" applyAlignment="0" applyProtection="0"/>
    <xf numFmtId="0" fontId="9" fillId="0" borderId="0" applyNumberFormat="0" applyFill="0" applyBorder="0" applyAlignment="0" applyProtection="0"/>
  </cellStyleXfs>
  <cellXfs count="264">
    <xf numFmtId="0" fontId="0" fillId="0" borderId="0" xfId="0"/>
    <xf numFmtId="0" fontId="0" fillId="2" borderId="0" xfId="0" applyFill="1"/>
    <xf numFmtId="0" fontId="3" fillId="2" borderId="0" xfId="0" applyFont="1" applyFill="1"/>
    <xf numFmtId="0" fontId="0" fillId="2" borderId="0" xfId="0" applyFill="1" applyAlignment="1">
      <alignment horizontal="center"/>
    </xf>
    <xf numFmtId="0" fontId="0" fillId="2" borderId="0" xfId="0" applyFill="1" applyBorder="1"/>
    <xf numFmtId="0" fontId="0" fillId="2" borderId="3" xfId="0" applyFill="1" applyBorder="1"/>
    <xf numFmtId="0" fontId="0" fillId="2" borderId="11" xfId="0" applyFill="1" applyBorder="1"/>
    <xf numFmtId="0" fontId="0" fillId="0" borderId="0" xfId="0" applyAlignment="1">
      <alignment horizontal="center"/>
    </xf>
    <xf numFmtId="0" fontId="0" fillId="2" borderId="11" xfId="0" applyFill="1" applyBorder="1" applyAlignment="1">
      <alignment wrapText="1"/>
    </xf>
    <xf numFmtId="0" fontId="3" fillId="2" borderId="11" xfId="0" applyFont="1" applyFill="1" applyBorder="1" applyAlignment="1">
      <alignment wrapText="1"/>
    </xf>
    <xf numFmtId="0" fontId="0" fillId="2" borderId="10" xfId="0" applyFill="1" applyBorder="1" applyAlignment="1">
      <alignment wrapText="1"/>
    </xf>
    <xf numFmtId="0" fontId="0" fillId="2" borderId="10" xfId="0" applyFill="1" applyBorder="1"/>
    <xf numFmtId="0" fontId="0" fillId="2" borderId="8" xfId="0" applyFill="1" applyBorder="1"/>
    <xf numFmtId="0" fontId="0" fillId="2" borderId="8" xfId="0" applyFill="1" applyBorder="1" applyAlignment="1">
      <alignment wrapText="1"/>
    </xf>
    <xf numFmtId="0" fontId="0" fillId="2" borderId="17" xfId="0" applyFill="1" applyBorder="1" applyAlignment="1">
      <alignment wrapText="1"/>
    </xf>
    <xf numFmtId="0" fontId="0" fillId="2" borderId="17" xfId="0" applyFill="1" applyBorder="1"/>
    <xf numFmtId="0" fontId="0" fillId="2" borderId="9" xfId="0" applyFill="1" applyBorder="1"/>
    <xf numFmtId="0" fontId="0" fillId="2" borderId="9" xfId="0" applyFill="1" applyBorder="1" applyAlignment="1">
      <alignment wrapText="1"/>
    </xf>
    <xf numFmtId="0" fontId="0" fillId="2" borderId="8" xfId="0" applyFill="1" applyBorder="1" applyAlignment="1">
      <alignment vertical="center"/>
    </xf>
    <xf numFmtId="0" fontId="0" fillId="2" borderId="8" xfId="0" applyFill="1" applyBorder="1" applyAlignment="1">
      <alignment vertical="center" wrapText="1"/>
    </xf>
    <xf numFmtId="0" fontId="0" fillId="2" borderId="8" xfId="0" applyFill="1" applyBorder="1" applyAlignment="1">
      <alignment horizontal="center"/>
    </xf>
    <xf numFmtId="0" fontId="0" fillId="2" borderId="0" xfId="0" applyFill="1" applyAlignment="1">
      <alignment horizontal="center" wrapText="1"/>
    </xf>
    <xf numFmtId="0" fontId="0" fillId="2" borderId="9" xfId="0" applyFill="1" applyBorder="1" applyAlignment="1">
      <alignment horizontal="center" wrapText="1"/>
    </xf>
    <xf numFmtId="0" fontId="0" fillId="0" borderId="0" xfId="0" applyAlignment="1">
      <alignment horizontal="center" wrapText="1"/>
    </xf>
    <xf numFmtId="0" fontId="0" fillId="2" borderId="17" xfId="0" applyFill="1"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wrapText="1"/>
    </xf>
    <xf numFmtId="0" fontId="7" fillId="2" borderId="0" xfId="0" applyFont="1" applyFill="1" applyAlignment="1">
      <alignment horizontal="left" vertical="center" indent="2"/>
    </xf>
    <xf numFmtId="0" fontId="0" fillId="0" borderId="0" xfId="0"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0" fillId="2" borderId="22" xfId="0" applyFill="1" applyBorder="1" applyAlignment="1">
      <alignment horizontal="center" vertical="center"/>
    </xf>
    <xf numFmtId="0" fontId="0" fillId="2" borderId="23" xfId="0" applyFill="1" applyBorder="1"/>
    <xf numFmtId="0" fontId="0" fillId="2" borderId="25" xfId="0" applyFill="1" applyBorder="1" applyAlignment="1">
      <alignment horizontal="center" vertical="center"/>
    </xf>
    <xf numFmtId="0" fontId="0" fillId="2" borderId="18" xfId="0" applyFill="1" applyBorder="1"/>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wrapText="1"/>
    </xf>
    <xf numFmtId="0" fontId="0" fillId="2" borderId="20" xfId="0" applyFill="1" applyBorder="1" applyAlignment="1">
      <alignment vertical="center"/>
    </xf>
    <xf numFmtId="0" fontId="0" fillId="2" borderId="23" xfId="0" applyFill="1" applyBorder="1" applyAlignment="1">
      <alignment vertical="center"/>
    </xf>
    <xf numFmtId="0" fontId="0" fillId="2" borderId="23" xfId="0" applyFill="1" applyBorder="1" applyAlignment="1">
      <alignment vertical="center" wrapText="1"/>
    </xf>
    <xf numFmtId="0" fontId="0" fillId="2" borderId="0" xfId="0" applyFill="1" applyAlignment="1">
      <alignment horizontal="left" indent="1"/>
    </xf>
    <xf numFmtId="0" fontId="0" fillId="2" borderId="0" xfId="0" applyFill="1" applyAlignment="1">
      <alignment horizontal="left"/>
    </xf>
    <xf numFmtId="0" fontId="3" fillId="2" borderId="0" xfId="0" applyFont="1" applyFill="1" applyAlignment="1">
      <alignment horizontal="left"/>
    </xf>
    <xf numFmtId="0" fontId="0" fillId="2" borderId="22" xfId="0" applyFill="1" applyBorder="1"/>
    <xf numFmtId="0" fontId="0" fillId="2" borderId="21" xfId="0" applyFill="1" applyBorder="1"/>
    <xf numFmtId="10" fontId="0" fillId="2" borderId="22" xfId="1" applyNumberFormat="1" applyFont="1" applyFill="1" applyBorder="1"/>
    <xf numFmtId="0" fontId="3" fillId="2" borderId="24" xfId="0" applyFont="1" applyFill="1" applyBorder="1"/>
    <xf numFmtId="0" fontId="3" fillId="2" borderId="25" xfId="0" applyFont="1" applyFill="1" applyBorder="1"/>
    <xf numFmtId="0" fontId="0" fillId="2" borderId="25" xfId="0" applyFill="1" applyBorder="1"/>
    <xf numFmtId="0" fontId="0" fillId="2" borderId="33" xfId="0" applyFill="1" applyBorder="1"/>
    <xf numFmtId="0" fontId="0" fillId="2" borderId="34" xfId="0" applyFill="1" applyBorder="1"/>
    <xf numFmtId="0" fontId="0" fillId="2" borderId="23" xfId="0" applyFill="1" applyBorder="1" applyAlignment="1">
      <alignment horizontal="center" vertical="center"/>
    </xf>
    <xf numFmtId="0" fontId="0" fillId="2" borderId="18" xfId="0" applyFill="1" applyBorder="1" applyAlignment="1">
      <alignment horizontal="center" vertical="center"/>
    </xf>
    <xf numFmtId="0" fontId="0" fillId="2" borderId="0" xfId="0" applyFill="1" applyAlignment="1">
      <alignment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0" fillId="0" borderId="0" xfId="0" applyFont="1" applyAlignment="1">
      <alignment horizontal="left" vertical="center"/>
    </xf>
    <xf numFmtId="0" fontId="10" fillId="0" borderId="0" xfId="0" applyFont="1"/>
    <xf numFmtId="0" fontId="0" fillId="0" borderId="10" xfId="0" applyFill="1" applyBorder="1" applyAlignment="1">
      <alignment wrapText="1"/>
    </xf>
    <xf numFmtId="0" fontId="0" fillId="0" borderId="8" xfId="0" applyFill="1" applyBorder="1" applyAlignment="1">
      <alignment horizontal="center" wrapText="1"/>
    </xf>
    <xf numFmtId="0" fontId="0" fillId="0" borderId="18" xfId="0" applyFill="1" applyBorder="1" applyAlignment="1">
      <alignment wrapText="1"/>
    </xf>
    <xf numFmtId="2" fontId="0" fillId="2" borderId="22" xfId="0" applyNumberFormat="1" applyFill="1" applyBorder="1"/>
    <xf numFmtId="0" fontId="3" fillId="0" borderId="0" xfId="0" applyFont="1"/>
    <xf numFmtId="9" fontId="0" fillId="2" borderId="0" xfId="1" applyFont="1" applyFill="1"/>
    <xf numFmtId="10" fontId="0" fillId="2" borderId="0" xfId="0" applyNumberFormat="1" applyFill="1"/>
    <xf numFmtId="0" fontId="0" fillId="2" borderId="37" xfId="0" applyFill="1" applyBorder="1"/>
    <xf numFmtId="0" fontId="0" fillId="2" borderId="38" xfId="0" applyFill="1" applyBorder="1"/>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36" xfId="0" applyFill="1" applyBorder="1"/>
    <xf numFmtId="0" fontId="0" fillId="2" borderId="39" xfId="0" applyFill="1" applyBorder="1"/>
    <xf numFmtId="10" fontId="3" fillId="2" borderId="25" xfId="0" applyNumberFormat="1" applyFont="1" applyFill="1" applyBorder="1"/>
    <xf numFmtId="0" fontId="16" fillId="0" borderId="0" xfId="0" applyFont="1" applyAlignment="1">
      <alignment horizontal="left"/>
    </xf>
    <xf numFmtId="164" fontId="17" fillId="3" borderId="0" xfId="0" applyNumberFormat="1" applyFont="1" applyFill="1" applyBorder="1" applyAlignment="1">
      <alignment horizontal="right" vertical="center"/>
    </xf>
    <xf numFmtId="165" fontId="17" fillId="3" borderId="0" xfId="0" applyNumberFormat="1" applyFont="1" applyFill="1" applyBorder="1" applyAlignment="1">
      <alignment horizontal="right" vertical="center"/>
    </xf>
    <xf numFmtId="165" fontId="17" fillId="3" borderId="42" xfId="0" applyNumberFormat="1" applyFont="1" applyFill="1" applyBorder="1" applyAlignment="1">
      <alignment horizontal="right" vertical="center"/>
    </xf>
    <xf numFmtId="0" fontId="17" fillId="3" borderId="0" xfId="0" applyFont="1" applyFill="1" applyBorder="1" applyAlignment="1">
      <alignment horizontal="right" vertical="center" wrapText="1"/>
    </xf>
    <xf numFmtId="0" fontId="18" fillId="3" borderId="0" xfId="0" applyFont="1" applyFill="1" applyBorder="1" applyAlignment="1">
      <alignment horizontal="right" vertical="center" wrapText="1"/>
    </xf>
    <xf numFmtId="0" fontId="17" fillId="3" borderId="44" xfId="0" applyFont="1" applyFill="1" applyBorder="1" applyAlignment="1">
      <alignment horizontal="right" vertical="center"/>
    </xf>
    <xf numFmtId="0" fontId="17" fillId="3" borderId="45" xfId="0" applyFont="1" applyFill="1" applyBorder="1" applyAlignment="1">
      <alignment horizontal="right" vertical="center"/>
    </xf>
    <xf numFmtId="0" fontId="0" fillId="0" borderId="0" xfId="0" applyAlignment="1">
      <alignment wrapText="1"/>
    </xf>
    <xf numFmtId="0" fontId="21" fillId="3" borderId="52" xfId="0" applyNumberFormat="1" applyFont="1" applyFill="1" applyBorder="1" applyAlignment="1">
      <alignment horizontal="right" wrapText="1"/>
    </xf>
    <xf numFmtId="0" fontId="21" fillId="3" borderId="53" xfId="0" applyNumberFormat="1" applyFont="1" applyFill="1" applyBorder="1" applyAlignment="1">
      <alignment horizontal="right" wrapText="1"/>
    </xf>
    <xf numFmtId="0" fontId="21" fillId="3" borderId="55" xfId="0" applyNumberFormat="1" applyFont="1" applyFill="1" applyBorder="1" applyAlignment="1">
      <alignment horizontal="right" wrapText="1"/>
    </xf>
    <xf numFmtId="0" fontId="21" fillId="3" borderId="56" xfId="0" applyNumberFormat="1" applyFont="1" applyFill="1" applyBorder="1" applyAlignment="1">
      <alignment horizontal="right" wrapText="1"/>
    </xf>
    <xf numFmtId="0" fontId="21" fillId="3" borderId="51" xfId="0" applyNumberFormat="1" applyFont="1" applyFill="1" applyBorder="1" applyAlignment="1">
      <alignment horizontal="left" wrapText="1"/>
    </xf>
    <xf numFmtId="0" fontId="17" fillId="3" borderId="41" xfId="0" applyFont="1" applyFill="1" applyBorder="1" applyAlignment="1">
      <alignment horizontal="left" vertical="center"/>
    </xf>
    <xf numFmtId="0" fontId="17" fillId="3" borderId="0" xfId="0" applyFont="1" applyFill="1" applyBorder="1" applyAlignment="1">
      <alignment horizontal="right" vertical="center"/>
    </xf>
    <xf numFmtId="0" fontId="17" fillId="3" borderId="42" xfId="0" applyFont="1" applyFill="1" applyBorder="1" applyAlignment="1">
      <alignment horizontal="right" vertical="center"/>
    </xf>
    <xf numFmtId="0" fontId="17" fillId="3" borderId="43" xfId="0" applyFont="1" applyFill="1" applyBorder="1" applyAlignment="1">
      <alignment horizontal="left" vertical="center"/>
    </xf>
    <xf numFmtId="0" fontId="20" fillId="4" borderId="46" xfId="0" applyFont="1" applyFill="1" applyBorder="1" applyAlignment="1">
      <alignment horizontal="left" vertical="center"/>
    </xf>
    <xf numFmtId="0" fontId="20" fillId="4" borderId="47" xfId="0" applyFont="1" applyFill="1" applyBorder="1" applyAlignment="1">
      <alignment horizontal="left" vertical="center" wrapText="1"/>
    </xf>
    <xf numFmtId="166" fontId="17" fillId="3" borderId="0" xfId="1" applyNumberFormat="1" applyFont="1" applyFill="1" applyBorder="1" applyAlignment="1">
      <alignment horizontal="right" vertical="center"/>
    </xf>
    <xf numFmtId="166" fontId="17" fillId="3" borderId="44" xfId="0" applyNumberFormat="1" applyFont="1" applyFill="1" applyBorder="1" applyAlignment="1">
      <alignment horizontal="right" vertical="center"/>
    </xf>
    <xf numFmtId="0" fontId="20" fillId="4" borderId="47" xfId="0" applyFont="1" applyFill="1" applyBorder="1" applyAlignment="1">
      <alignment horizontal="left" vertical="center"/>
    </xf>
    <xf numFmtId="0" fontId="22" fillId="0" borderId="0" xfId="0" applyFont="1"/>
    <xf numFmtId="0" fontId="19" fillId="4" borderId="40" xfId="0" applyFont="1" applyFill="1" applyBorder="1" applyAlignment="1">
      <alignment horizontal="left" vertical="top" wrapText="1"/>
    </xf>
    <xf numFmtId="0" fontId="19" fillId="4" borderId="50" xfId="0" applyFont="1" applyFill="1" applyBorder="1" applyAlignment="1">
      <alignment horizontal="left" vertical="top" wrapText="1"/>
    </xf>
    <xf numFmtId="0" fontId="19" fillId="4" borderId="49" xfId="0" applyFont="1" applyFill="1" applyBorder="1" applyAlignment="1">
      <alignment horizontal="left" vertical="top" wrapText="1"/>
    </xf>
    <xf numFmtId="0" fontId="20" fillId="4" borderId="40" xfId="0" applyFont="1" applyFill="1" applyBorder="1" applyAlignment="1">
      <alignment horizontal="left" vertical="top" wrapText="1"/>
    </xf>
    <xf numFmtId="167" fontId="17" fillId="3" borderId="0" xfId="0" applyNumberFormat="1" applyFont="1" applyFill="1" applyBorder="1" applyAlignment="1">
      <alignment horizontal="right" vertical="center"/>
    </xf>
    <xf numFmtId="166" fontId="17" fillId="3" borderId="42" xfId="1" applyNumberFormat="1" applyFont="1" applyFill="1" applyBorder="1" applyAlignment="1">
      <alignment horizontal="right" vertical="center"/>
    </xf>
    <xf numFmtId="166" fontId="17" fillId="3" borderId="45" xfId="0" applyNumberFormat="1" applyFont="1" applyFill="1" applyBorder="1" applyAlignment="1">
      <alignment horizontal="right" vertical="center"/>
    </xf>
    <xf numFmtId="10" fontId="0" fillId="2" borderId="38" xfId="1" applyNumberFormat="1" applyFont="1" applyFill="1" applyBorder="1"/>
    <xf numFmtId="0" fontId="3" fillId="0" borderId="25" xfId="0" applyFont="1" applyFill="1" applyBorder="1"/>
    <xf numFmtId="0" fontId="15" fillId="2" borderId="0" xfId="0" applyFont="1" applyFill="1" applyAlignment="1">
      <alignment vertical="center"/>
    </xf>
    <xf numFmtId="0" fontId="0" fillId="0" borderId="8" xfId="0" applyFill="1" applyBorder="1" applyAlignment="1">
      <alignment wrapText="1"/>
    </xf>
    <xf numFmtId="0" fontId="0" fillId="0" borderId="8" xfId="0" applyFont="1" applyFill="1" applyBorder="1" applyAlignment="1">
      <alignment wrapText="1"/>
    </xf>
    <xf numFmtId="0" fontId="0" fillId="2" borderId="3" xfId="0" applyFill="1" applyBorder="1" applyAlignment="1">
      <alignment horizontal="center" wrapText="1"/>
    </xf>
    <xf numFmtId="0" fontId="0" fillId="2" borderId="0" xfId="0" applyFill="1" applyBorder="1" applyAlignment="1">
      <alignment horizontal="center" wrapText="1"/>
    </xf>
    <xf numFmtId="0" fontId="0" fillId="2" borderId="0" xfId="0" applyFill="1" applyAlignment="1">
      <alignment vertical="top"/>
    </xf>
    <xf numFmtId="0" fontId="3" fillId="2" borderId="3" xfId="0" applyFont="1" applyFill="1" applyBorder="1" applyAlignment="1">
      <alignment horizontal="center" vertical="center" wrapText="1"/>
    </xf>
    <xf numFmtId="0" fontId="0" fillId="0" borderId="0" xfId="0" applyBorder="1" applyAlignment="1">
      <alignment horizontal="center" wrapText="1"/>
    </xf>
    <xf numFmtId="0" fontId="0" fillId="0" borderId="21" xfId="0" applyFill="1" applyBorder="1" applyAlignment="1">
      <alignment wrapText="1"/>
    </xf>
    <xf numFmtId="0" fontId="0" fillId="0" borderId="22" xfId="0" applyFill="1" applyBorder="1" applyAlignment="1">
      <alignment wrapText="1"/>
    </xf>
    <xf numFmtId="0" fontId="0" fillId="0" borderId="23" xfId="0" applyFill="1" applyBorder="1"/>
    <xf numFmtId="0" fontId="0" fillId="0" borderId="21" xfId="0" applyFill="1" applyBorder="1"/>
    <xf numFmtId="0" fontId="12" fillId="0" borderId="22" xfId="0" applyFont="1" applyFill="1" applyBorder="1" applyAlignment="1">
      <alignment wrapText="1"/>
    </xf>
    <xf numFmtId="0" fontId="0" fillId="0" borderId="24" xfId="0" applyFill="1" applyBorder="1" applyAlignment="1">
      <alignment wrapText="1"/>
    </xf>
    <xf numFmtId="0" fontId="0" fillId="0" borderId="25" xfId="0" applyFill="1" applyBorder="1" applyAlignment="1">
      <alignment horizontal="left"/>
    </xf>
    <xf numFmtId="0" fontId="0" fillId="0" borderId="18" xfId="0" applyFill="1" applyBorder="1"/>
    <xf numFmtId="10" fontId="0" fillId="0" borderId="22" xfId="1" applyNumberFormat="1" applyFont="1" applyFill="1" applyBorder="1"/>
    <xf numFmtId="0" fontId="0" fillId="0" borderId="22" xfId="0" applyFill="1" applyBorder="1"/>
    <xf numFmtId="0" fontId="0" fillId="0" borderId="22" xfId="0" applyFill="1" applyBorder="1"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15" fillId="2" borderId="8" xfId="0" applyFont="1" applyFill="1" applyBorder="1" applyAlignment="1">
      <alignment horizontal="center" wrapText="1"/>
    </xf>
    <xf numFmtId="0" fontId="0" fillId="2" borderId="8" xfId="0" applyFill="1" applyBorder="1" applyAlignment="1"/>
    <xf numFmtId="0" fontId="0" fillId="0" borderId="37" xfId="0" applyFill="1" applyBorder="1"/>
    <xf numFmtId="0" fontId="0" fillId="0" borderId="38" xfId="0" applyFill="1" applyBorder="1" applyAlignment="1">
      <alignment wrapText="1"/>
    </xf>
    <xf numFmtId="0" fontId="0" fillId="0" borderId="39" xfId="0" applyFill="1" applyBorder="1"/>
    <xf numFmtId="0" fontId="0" fillId="0" borderId="29" xfId="0" applyFill="1" applyBorder="1" applyAlignment="1">
      <alignment wrapText="1"/>
    </xf>
    <xf numFmtId="0" fontId="0" fillId="0" borderId="30" xfId="0" applyFill="1" applyBorder="1" applyAlignment="1">
      <alignment wrapText="1"/>
    </xf>
    <xf numFmtId="0" fontId="0" fillId="0" borderId="31" xfId="0" applyFill="1" applyBorder="1"/>
    <xf numFmtId="0" fontId="0" fillId="0" borderId="37" xfId="0" applyFill="1" applyBorder="1" applyAlignment="1">
      <alignment wrapText="1"/>
    </xf>
    <xf numFmtId="165" fontId="17" fillId="0" borderId="0" xfId="0" applyNumberFormat="1" applyFont="1" applyFill="1" applyBorder="1" applyAlignment="1">
      <alignment horizontal="right" vertical="center"/>
    </xf>
    <xf numFmtId="0" fontId="0" fillId="5" borderId="30" xfId="0" applyFill="1" applyBorder="1"/>
    <xf numFmtId="0" fontId="0" fillId="5" borderId="31" xfId="0" applyFill="1" applyBorder="1"/>
    <xf numFmtId="0" fontId="0" fillId="5" borderId="22" xfId="0" applyFill="1" applyBorder="1"/>
    <xf numFmtId="0" fontId="0" fillId="5" borderId="23" xfId="0" applyFill="1" applyBorder="1"/>
    <xf numFmtId="0" fontId="0" fillId="5" borderId="23" xfId="0" applyFill="1" applyBorder="1" applyAlignment="1">
      <alignment horizontal="center"/>
    </xf>
    <xf numFmtId="2" fontId="0" fillId="6" borderId="35" xfId="0" applyNumberFormat="1" applyFill="1" applyBorder="1" applyAlignment="1"/>
    <xf numFmtId="0" fontId="0" fillId="5" borderId="29" xfId="0" applyFill="1" applyBorder="1"/>
    <xf numFmtId="10" fontId="0" fillId="5" borderId="30" xfId="1" applyNumberFormat="1" applyFont="1" applyFill="1" applyBorder="1"/>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5" borderId="21" xfId="0" applyFill="1" applyBorder="1"/>
    <xf numFmtId="10" fontId="0" fillId="5" borderId="22" xfId="1" applyNumberFormat="1" applyFont="1" applyFill="1" applyBorder="1"/>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7" xfId="0" applyFill="1" applyBorder="1" applyAlignment="1">
      <alignment horizontal="center" vertical="center"/>
    </xf>
    <xf numFmtId="1" fontId="0" fillId="5" borderId="27" xfId="0" applyNumberFormat="1" applyFill="1" applyBorder="1" applyAlignment="1">
      <alignment horizontal="center" vertical="center"/>
    </xf>
    <xf numFmtId="0" fontId="15" fillId="0" borderId="27" xfId="0" applyFont="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vertical="top" wrapText="1"/>
    </xf>
    <xf numFmtId="0" fontId="0" fillId="2" borderId="19" xfId="0" applyFill="1" applyBorder="1" applyAlignment="1">
      <alignment vertical="center"/>
    </xf>
    <xf numFmtId="0" fontId="0" fillId="2" borderId="9" xfId="0" applyFill="1" applyBorder="1" applyAlignment="1">
      <alignment vertical="center" wrapText="1"/>
    </xf>
    <xf numFmtId="0" fontId="0" fillId="5" borderId="21" xfId="0" applyFill="1" applyBorder="1" applyAlignment="1">
      <alignment horizontal="center" vertical="center"/>
    </xf>
    <xf numFmtId="0" fontId="0" fillId="2" borderId="57" xfId="0" applyFill="1" applyBorder="1" applyAlignment="1">
      <alignment horizontal="center" vertical="center"/>
    </xf>
    <xf numFmtId="0" fontId="0" fillId="2" borderId="33" xfId="0"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2" borderId="57" xfId="0" applyFill="1" applyBorder="1"/>
    <xf numFmtId="0" fontId="20" fillId="4" borderId="48"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48" xfId="0" applyFont="1" applyFill="1" applyBorder="1" applyAlignment="1">
      <alignment horizontal="center" vertical="center" wrapText="1"/>
    </xf>
    <xf numFmtId="167" fontId="20" fillId="4" borderId="46" xfId="0" applyNumberFormat="1" applyFont="1" applyFill="1" applyBorder="1" applyAlignment="1">
      <alignment horizontal="center" vertical="center"/>
    </xf>
    <xf numFmtId="166" fontId="20" fillId="4" borderId="46" xfId="0" applyNumberFormat="1" applyFont="1" applyFill="1" applyBorder="1" applyAlignment="1">
      <alignment horizontal="center" vertical="center"/>
    </xf>
    <xf numFmtId="2" fontId="0" fillId="6" borderId="59" xfId="0" applyNumberFormat="1" applyFill="1" applyBorder="1" applyAlignment="1"/>
    <xf numFmtId="0" fontId="26" fillId="4" borderId="60" xfId="0" applyFont="1" applyFill="1" applyBorder="1" applyAlignment="1">
      <alignment horizontal="left" vertical="top" wrapText="1"/>
    </xf>
    <xf numFmtId="0" fontId="26" fillId="4" borderId="61" xfId="0" applyFont="1" applyFill="1" applyBorder="1" applyAlignment="1">
      <alignment horizontal="left" vertical="top" wrapText="1"/>
    </xf>
    <xf numFmtId="0" fontId="26" fillId="4" borderId="63" xfId="0" applyFont="1" applyFill="1" applyBorder="1" applyAlignment="1">
      <alignment horizontal="left" vertical="top" wrapText="1"/>
    </xf>
    <xf numFmtId="0" fontId="3" fillId="2" borderId="0" xfId="0" applyFont="1" applyFill="1" applyBorder="1" applyAlignment="1">
      <alignment horizontal="center" vertical="center" wrapText="1"/>
    </xf>
    <xf numFmtId="0" fontId="26" fillId="4" borderId="67" xfId="0" applyFont="1" applyFill="1" applyBorder="1" applyAlignment="1">
      <alignment horizontal="center" vertical="top" wrapText="1"/>
    </xf>
    <xf numFmtId="0" fontId="26" fillId="4" borderId="67" xfId="0" applyFont="1" applyFill="1" applyBorder="1" applyAlignment="1">
      <alignment horizontal="left" wrapText="1"/>
    </xf>
    <xf numFmtId="0" fontId="26" fillId="4" borderId="67" xfId="0" applyFont="1" applyFill="1" applyBorder="1" applyAlignment="1">
      <alignment horizontal="center" wrapText="1"/>
    </xf>
    <xf numFmtId="0" fontId="3" fillId="5" borderId="10" xfId="0" applyFont="1" applyFill="1" applyBorder="1" applyAlignment="1">
      <alignment wrapText="1"/>
    </xf>
    <xf numFmtId="0" fontId="0" fillId="5" borderId="10" xfId="0" applyFill="1" applyBorder="1"/>
    <xf numFmtId="0" fontId="0" fillId="5" borderId="10" xfId="0" applyFill="1" applyBorder="1" applyAlignment="1">
      <alignment wrapText="1"/>
    </xf>
    <xf numFmtId="0" fontId="3" fillId="5" borderId="3" xfId="0" applyFont="1" applyFill="1" applyBorder="1"/>
    <xf numFmtId="0" fontId="0" fillId="5" borderId="0" xfId="0" applyFill="1" applyBorder="1"/>
    <xf numFmtId="0" fontId="0" fillId="5" borderId="4" xfId="0" applyFill="1" applyBorder="1"/>
    <xf numFmtId="0" fontId="3" fillId="5" borderId="5" xfId="0" applyFont="1" applyFill="1" applyBorder="1"/>
    <xf numFmtId="0" fontId="0" fillId="5" borderId="6" xfId="0" applyFill="1" applyBorder="1"/>
    <xf numFmtId="0" fontId="0" fillId="5" borderId="7" xfId="0" applyFill="1" applyBorder="1"/>
    <xf numFmtId="0" fontId="0" fillId="5" borderId="16" xfId="0" applyFill="1" applyBorder="1" applyAlignment="1">
      <alignment wrapText="1"/>
    </xf>
    <xf numFmtId="0" fontId="0" fillId="5" borderId="58" xfId="0" applyFill="1" applyBorder="1"/>
    <xf numFmtId="0" fontId="0" fillId="5" borderId="36" xfId="0" applyFill="1" applyBorder="1"/>
    <xf numFmtId="0" fontId="3" fillId="5" borderId="75" xfId="0" applyFont="1" applyFill="1" applyBorder="1" applyAlignment="1">
      <alignment wrapText="1"/>
    </xf>
    <xf numFmtId="0" fontId="0" fillId="5" borderId="62" xfId="0" applyFill="1" applyBorder="1"/>
    <xf numFmtId="0" fontId="0" fillId="5" borderId="32" xfId="0" applyFill="1" applyBorder="1"/>
    <xf numFmtId="0" fontId="26" fillId="4" borderId="76" xfId="0" applyFont="1" applyFill="1" applyBorder="1" applyAlignment="1">
      <alignment horizontal="left" vertical="top" wrapText="1"/>
    </xf>
    <xf numFmtId="0" fontId="26" fillId="4" borderId="77" xfId="0" applyFont="1" applyFill="1" applyBorder="1" applyAlignment="1">
      <alignment horizontal="center" vertical="top" wrapText="1"/>
    </xf>
    <xf numFmtId="0" fontId="26" fillId="4" borderId="78" xfId="0" applyFont="1" applyFill="1" applyBorder="1" applyAlignment="1">
      <alignment horizontal="left" vertical="top" wrapText="1"/>
    </xf>
    <xf numFmtId="0" fontId="0" fillId="0" borderId="38" xfId="0" applyFill="1" applyBorder="1"/>
    <xf numFmtId="2" fontId="0" fillId="5" borderId="22" xfId="0" applyNumberFormat="1" applyFill="1" applyBorder="1" applyAlignment="1">
      <alignment horizontal="center"/>
    </xf>
    <xf numFmtId="0" fontId="0" fillId="5" borderId="22" xfId="0" applyFill="1" applyBorder="1" applyAlignment="1">
      <alignment horizontal="center"/>
    </xf>
    <xf numFmtId="0" fontId="0" fillId="5" borderId="30" xfId="0" applyFill="1" applyBorder="1" applyAlignment="1">
      <alignment horizontal="center"/>
    </xf>
    <xf numFmtId="0" fontId="0" fillId="2" borderId="27" xfId="0" applyFill="1" applyBorder="1" applyAlignment="1">
      <alignment horizontal="center" vertical="center" wrapText="1"/>
    </xf>
    <xf numFmtId="0" fontId="0" fillId="2" borderId="8" xfId="0" applyFill="1" applyBorder="1" applyAlignment="1">
      <alignment horizontal="center" wrapText="1"/>
    </xf>
    <xf numFmtId="0" fontId="0" fillId="2" borderId="17" xfId="0" applyFill="1" applyBorder="1" applyAlignment="1">
      <alignment horizontal="center" wrapText="1"/>
    </xf>
    <xf numFmtId="10" fontId="2" fillId="5" borderId="22" xfId="1" applyNumberFormat="1" applyFont="1" applyFill="1" applyBorder="1"/>
    <xf numFmtId="10" fontId="2" fillId="0" borderId="22" xfId="1" applyNumberFormat="1" applyFont="1" applyFill="1" applyBorder="1"/>
    <xf numFmtId="0" fontId="2" fillId="0" borderId="22" xfId="0" applyFont="1" applyFill="1" applyBorder="1" applyAlignment="1">
      <alignment wrapText="1"/>
    </xf>
    <xf numFmtId="0" fontId="3" fillId="5" borderId="22" xfId="0" applyFont="1" applyFill="1" applyBorder="1" applyAlignment="1">
      <alignment wrapText="1"/>
    </xf>
    <xf numFmtId="0" fontId="0" fillId="5" borderId="22" xfId="0" applyFill="1" applyBorder="1" applyAlignment="1">
      <alignment wrapText="1"/>
    </xf>
    <xf numFmtId="0" fontId="2" fillId="0" borderId="0" xfId="0" applyFont="1" applyAlignment="1">
      <alignment vertical="center"/>
    </xf>
    <xf numFmtId="0" fontId="3" fillId="5" borderId="27" xfId="0" applyFont="1" applyFill="1" applyBorder="1" applyAlignment="1">
      <alignment wrapText="1"/>
    </xf>
    <xf numFmtId="0" fontId="0" fillId="5" borderId="15" xfId="0" applyFill="1" applyBorder="1"/>
    <xf numFmtId="0" fontId="0" fillId="5" borderId="33" xfId="0" applyFill="1" applyBorder="1"/>
    <xf numFmtId="0" fontId="21" fillId="3" borderId="54" xfId="0" applyNumberFormat="1" applyFont="1" applyFill="1" applyBorder="1" applyAlignment="1">
      <alignment horizontal="left" wrapText="1"/>
    </xf>
    <xf numFmtId="0" fontId="21" fillId="3" borderId="55" xfId="0" applyNumberFormat="1" applyFont="1" applyFill="1" applyBorder="1" applyAlignment="1">
      <alignment horizontal="left" wrapText="1"/>
    </xf>
    <xf numFmtId="0" fontId="17" fillId="3" borderId="41" xfId="0" applyFont="1" applyFill="1" applyBorder="1" applyAlignment="1">
      <alignment horizontal="left" vertical="center" wrapText="1"/>
    </xf>
    <xf numFmtId="0" fontId="17" fillId="3" borderId="43" xfId="0" applyFont="1" applyFill="1" applyBorder="1" applyAlignment="1">
      <alignment horizontal="left" vertical="center" wrapText="1"/>
    </xf>
    <xf numFmtId="0" fontId="0" fillId="5" borderId="32" xfId="0" applyFill="1" applyBorder="1" applyAlignment="1">
      <alignment horizontal="center"/>
    </xf>
    <xf numFmtId="0" fontId="0" fillId="5" borderId="30" xfId="0" applyFill="1" applyBorder="1" applyAlignment="1">
      <alignment horizontal="center"/>
    </xf>
    <xf numFmtId="0" fontId="0" fillId="5" borderId="33" xfId="0" applyFill="1" applyBorder="1" applyAlignment="1">
      <alignment horizontal="center"/>
    </xf>
    <xf numFmtId="0" fontId="0" fillId="5" borderId="22" xfId="0" applyFill="1" applyBorder="1" applyAlignment="1">
      <alignment horizontal="center"/>
    </xf>
    <xf numFmtId="2" fontId="0" fillId="5" borderId="33" xfId="0" applyNumberFormat="1" applyFill="1" applyBorder="1" applyAlignment="1">
      <alignment horizontal="center"/>
    </xf>
    <xf numFmtId="2" fontId="0" fillId="5" borderId="22" xfId="0" applyNumberFormat="1" applyFill="1" applyBorder="1" applyAlignment="1">
      <alignment horizontal="center"/>
    </xf>
    <xf numFmtId="2" fontId="0" fillId="5" borderId="27" xfId="0" applyNumberFormat="1" applyFill="1" applyBorder="1" applyAlignment="1">
      <alignment horizontal="center"/>
    </xf>
    <xf numFmtId="0" fontId="26" fillId="4" borderId="63" xfId="0" applyFont="1" applyFill="1" applyBorder="1" applyAlignment="1">
      <alignment horizontal="center" vertical="top" wrapText="1"/>
    </xf>
    <xf numFmtId="0" fontId="26" fillId="4" borderId="64" xfId="0" applyFont="1" applyFill="1" applyBorder="1" applyAlignment="1">
      <alignment horizontal="center" vertical="top" wrapText="1"/>
    </xf>
    <xf numFmtId="0" fontId="26" fillId="4" borderId="65" xfId="0" applyFont="1" applyFill="1" applyBorder="1" applyAlignment="1">
      <alignment horizontal="center" vertical="top" wrapText="1"/>
    </xf>
    <xf numFmtId="0" fontId="26" fillId="4" borderId="66" xfId="0" applyFont="1" applyFill="1" applyBorder="1" applyAlignment="1">
      <alignment horizontal="center" vertical="top" wrapText="1"/>
    </xf>
    <xf numFmtId="0" fontId="0" fillId="2" borderId="21" xfId="0" applyFill="1" applyBorder="1" applyAlignment="1">
      <alignment horizontal="center" vertical="center" wrapText="1"/>
    </xf>
    <xf numFmtId="0" fontId="0" fillId="2" borderId="27" xfId="0" applyFill="1" applyBorder="1" applyAlignment="1">
      <alignment horizontal="center" vertical="center" wrapText="1"/>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57"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3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79" xfId="0" applyFill="1" applyBorder="1" applyAlignment="1">
      <alignment horizontal="center"/>
    </xf>
    <xf numFmtId="0" fontId="0" fillId="5" borderId="80" xfId="0" applyFill="1" applyBorder="1" applyAlignment="1">
      <alignment horizontal="center"/>
    </xf>
    <xf numFmtId="0" fontId="10" fillId="0" borderId="0" xfId="0" applyFont="1" applyAlignment="1">
      <alignment horizontal="left" vertical="center" wrapText="1"/>
    </xf>
    <xf numFmtId="0" fontId="0" fillId="2" borderId="8" xfId="0" applyFill="1" applyBorder="1" applyAlignment="1">
      <alignment horizontal="center" wrapText="1"/>
    </xf>
    <xf numFmtId="0" fontId="0" fillId="2" borderId="17" xfId="0" applyFill="1" applyBorder="1" applyAlignment="1">
      <alignment horizontal="center" wrapText="1"/>
    </xf>
    <xf numFmtId="0" fontId="0" fillId="2" borderId="0" xfId="0" applyFill="1" applyAlignment="1">
      <alignment horizontal="left" wrapText="1"/>
    </xf>
    <xf numFmtId="0" fontId="0" fillId="2" borderId="0" xfId="0" applyFill="1" applyAlignment="1">
      <alignment horizontal="left" vertical="top" wrapText="1"/>
    </xf>
    <xf numFmtId="0" fontId="25" fillId="0" borderId="0" xfId="0" applyFont="1" applyAlignment="1">
      <alignment horizontal="left" vertical="center" wrapText="1"/>
    </xf>
    <xf numFmtId="0" fontId="10" fillId="0" borderId="0" xfId="0" applyFont="1" applyAlignment="1">
      <alignment horizontal="left" vertical="top" wrapText="1"/>
    </xf>
    <xf numFmtId="0" fontId="26" fillId="4" borderId="68" xfId="0" applyFont="1" applyFill="1" applyBorder="1" applyAlignment="1">
      <alignment horizontal="center" vertical="top" wrapText="1"/>
    </xf>
    <xf numFmtId="0" fontId="26" fillId="4" borderId="69" xfId="0" applyFont="1" applyFill="1" applyBorder="1" applyAlignment="1">
      <alignment horizontal="center" vertical="top" wrapText="1"/>
    </xf>
    <xf numFmtId="0" fontId="26" fillId="4" borderId="70" xfId="0" applyFont="1" applyFill="1" applyBorder="1" applyAlignment="1">
      <alignment horizontal="center" vertical="top" wrapText="1"/>
    </xf>
    <xf numFmtId="0" fontId="25" fillId="0" borderId="0" xfId="0" applyFont="1" applyAlignment="1">
      <alignment horizontal="left" wrapText="1"/>
    </xf>
    <xf numFmtId="0" fontId="26" fillId="4" borderId="68" xfId="0" applyFont="1" applyFill="1" applyBorder="1" applyAlignment="1">
      <alignment horizontal="center" wrapText="1"/>
    </xf>
    <xf numFmtId="0" fontId="26" fillId="4" borderId="69" xfId="0" applyFont="1" applyFill="1" applyBorder="1" applyAlignment="1">
      <alignment horizontal="center" wrapText="1"/>
    </xf>
    <xf numFmtId="0" fontId="10" fillId="0" borderId="0" xfId="0" applyFont="1" applyAlignment="1">
      <alignment horizontal="left" wrapText="1"/>
    </xf>
    <xf numFmtId="0" fontId="3" fillId="5" borderId="5" xfId="0" applyFont="1" applyFill="1" applyBorder="1" applyAlignment="1">
      <alignment horizontal="left" wrapText="1"/>
    </xf>
    <xf numFmtId="0" fontId="3" fillId="5" borderId="6" xfId="0" applyFont="1" applyFill="1" applyBorder="1" applyAlignment="1">
      <alignment horizontal="left" wrapText="1"/>
    </xf>
    <xf numFmtId="0" fontId="3" fillId="5" borderId="7" xfId="0" applyFont="1" applyFill="1" applyBorder="1" applyAlignment="1">
      <alignment horizontal="left" wrapText="1"/>
    </xf>
    <xf numFmtId="0" fontId="26" fillId="4" borderId="71" xfId="0" applyFont="1" applyFill="1" applyBorder="1" applyAlignment="1">
      <alignment horizontal="left" vertical="top" wrapText="1"/>
    </xf>
    <xf numFmtId="0" fontId="26" fillId="4" borderId="72" xfId="0" applyFont="1" applyFill="1" applyBorder="1" applyAlignment="1">
      <alignment horizontal="left" vertical="top" wrapText="1"/>
    </xf>
    <xf numFmtId="0" fontId="26" fillId="4" borderId="73" xfId="0" applyFont="1" applyFill="1" applyBorder="1" applyAlignment="1">
      <alignment horizontal="left" vertical="top" wrapText="1"/>
    </xf>
    <xf numFmtId="0" fontId="26" fillId="4" borderId="74" xfId="0" applyFont="1" applyFill="1" applyBorder="1" applyAlignment="1">
      <alignment horizontal="left" vertical="top" wrapText="1"/>
    </xf>
    <xf numFmtId="0" fontId="9" fillId="2" borderId="0" xfId="2" applyFill="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217646</xdr:colOff>
      <xdr:row>44</xdr:row>
      <xdr:rowOff>17621</xdr:rowOff>
    </xdr:from>
    <xdr:to>
      <xdr:col>15</xdr:col>
      <xdr:colOff>74499</xdr:colOff>
      <xdr:row>51</xdr:row>
      <xdr:rowOff>262618</xdr:rowOff>
    </xdr:to>
    <xdr:pic>
      <xdr:nvPicPr>
        <xdr:cNvPr id="2" name="Picture 1">
          <a:extLst>
            <a:ext uri="{FF2B5EF4-FFF2-40B4-BE49-F238E27FC236}">
              <a16:creationId xmlns:a16="http://schemas.microsoft.com/office/drawing/2014/main" id="{B94648BA-DF90-4B1A-9711-EE5439C6A8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0427" y="16757809"/>
          <a:ext cx="6640354" cy="445912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andmebaas.stat.ee/OECDStat_Metadata/ShowMetadata.ashx?Dataset=KE024&amp;Coords=%5bDIM3%5d.%5b29%5d&amp;ShowOnWeb=true&amp;Lang=et" TargetMode="External"/><Relationship Id="rId3" Type="http://schemas.openxmlformats.org/officeDocument/2006/relationships/hyperlink" Target="http://andmebaas.stat.ee/OECDStat_Metadata/ShowMetadata.ashx?Dataset=KE024&amp;Coords=%5bDIM3%5d.%5b7%5d&amp;ShowOnWeb=true&amp;Lang=et" TargetMode="External"/><Relationship Id="rId7" Type="http://schemas.openxmlformats.org/officeDocument/2006/relationships/hyperlink" Target="http://andmebaas.stat.ee/OECDStat_Metadata/ShowMetadata.ashx?Dataset=KE024&amp;Coords=%5bDIM3%5d.%5b27%5d&amp;ShowOnWeb=true&amp;Lang=et" TargetMode="External"/><Relationship Id="rId2" Type="http://schemas.openxmlformats.org/officeDocument/2006/relationships/hyperlink" Target="http://andmebaas.stat.ee/OECDStat_Metadata/ShowMetadata.ashx?Dataset=KE024&amp;Coords=%5bDIM3%5d.%5b2%5d&amp;ShowOnWeb=true&amp;Lang=et" TargetMode="External"/><Relationship Id="rId1" Type="http://schemas.openxmlformats.org/officeDocument/2006/relationships/hyperlink" Target="http://andmebaas.stat.ee/OECDStat_Metadata/ShowMetadata.ashx?Dataset=KE024&amp;ShowOnWeb=true&amp;Lang=et" TargetMode="External"/><Relationship Id="rId6" Type="http://schemas.openxmlformats.org/officeDocument/2006/relationships/hyperlink" Target="http://andmebaas.stat.ee/OECDStat_Metadata/ShowMetadata.ashx?Dataset=KE024&amp;Coords=%5bDIM3%5d.%5b26%5d&amp;ShowOnWeb=true&amp;Lang=et" TargetMode="External"/><Relationship Id="rId5" Type="http://schemas.openxmlformats.org/officeDocument/2006/relationships/hyperlink" Target="http://andmebaas.stat.ee/OECDStat_Metadata/ShowMetadata.ashx?Dataset=KE024&amp;Coords=%5bDIM3%5d.%5b25%5d&amp;ShowOnWeb=true&amp;Lang=et" TargetMode="External"/><Relationship Id="rId10" Type="http://schemas.openxmlformats.org/officeDocument/2006/relationships/printerSettings" Target="../printerSettings/printerSettings2.bin"/><Relationship Id="rId4" Type="http://schemas.openxmlformats.org/officeDocument/2006/relationships/hyperlink" Target="http://andmebaas.stat.ee/OECDStat_Metadata/ShowMetadata.ashx?Dataset=KE024&amp;Coords=%5bDIM3%5d.%5b21%5d&amp;ShowOnWeb=true&amp;Lang=et" TargetMode="External"/><Relationship Id="rId9" Type="http://schemas.openxmlformats.org/officeDocument/2006/relationships/hyperlink" Target="http://andmebaas.stat.ee/index.aspx?DatasetCode=KE02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eur-lex.europa.eu/legal-content/ET/TXT/?qid=1587564883290&amp;uri=CELEX%3A02003L0096-2018091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08AEF-A000-4370-9252-30511BB7BA65}">
  <dimension ref="A1:E2"/>
  <sheetViews>
    <sheetView workbookViewId="0"/>
  </sheetViews>
  <sheetFormatPr defaultRowHeight="14.4" x14ac:dyDescent="0.3"/>
  <sheetData>
    <row r="1" spans="1:5" x14ac:dyDescent="0.3">
      <c r="A1" s="64" t="s">
        <v>0</v>
      </c>
      <c r="B1" s="64" t="s">
        <v>1</v>
      </c>
      <c r="C1" s="64" t="s">
        <v>2</v>
      </c>
      <c r="D1" s="64" t="s">
        <v>3</v>
      </c>
      <c r="E1" s="64" t="s">
        <v>4</v>
      </c>
    </row>
    <row r="2" spans="1:5" x14ac:dyDescent="0.3">
      <c r="A2">
        <v>1</v>
      </c>
      <c r="B2">
        <v>1</v>
      </c>
      <c r="C2">
        <v>7</v>
      </c>
      <c r="D2">
        <v>26</v>
      </c>
      <c r="E2" t="s">
        <v>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C640-705C-469A-8BE1-F4ADB2555A83}">
  <dimension ref="A1:G27"/>
  <sheetViews>
    <sheetView zoomScale="130" zoomScaleNormal="130" workbookViewId="0">
      <selection activeCell="I7" sqref="I7"/>
    </sheetView>
  </sheetViews>
  <sheetFormatPr defaultRowHeight="14.4" x14ac:dyDescent="0.3"/>
  <cols>
    <col min="1" max="2" width="26.6640625" customWidth="1"/>
    <col min="3" max="3" width="9" bestFit="1" customWidth="1"/>
    <col min="4" max="7" width="10.33203125" bestFit="1" customWidth="1"/>
  </cols>
  <sheetData>
    <row r="1" spans="1:7" s="82" customFormat="1" ht="42.6" customHeight="1" x14ac:dyDescent="0.3">
      <c r="A1" s="100" t="s">
        <v>6</v>
      </c>
      <c r="B1" s="101"/>
      <c r="C1" s="101"/>
      <c r="D1" s="98" t="s">
        <v>7</v>
      </c>
      <c r="E1" s="98" t="s">
        <v>8</v>
      </c>
      <c r="F1" s="98" t="s">
        <v>9</v>
      </c>
      <c r="G1" s="99" t="s">
        <v>10</v>
      </c>
    </row>
    <row r="2" spans="1:7" ht="12" customHeight="1" x14ac:dyDescent="0.3">
      <c r="A2" s="215" t="s">
        <v>11</v>
      </c>
      <c r="B2" s="216"/>
      <c r="C2" s="85" t="s">
        <v>12</v>
      </c>
      <c r="D2" s="85">
        <f>SUMPRODUCT(C4:C25,D4:D25)/SUM(C4:C25)</f>
        <v>0.45097740151969024</v>
      </c>
      <c r="E2" s="85">
        <f>SUMPRODUCT(C4:C25,E4:E25)/SUM(C4:C25)</f>
        <v>0.73933099653489165</v>
      </c>
      <c r="F2" s="85">
        <f>SUMPRODUCT(C4:C25,F4:F25)/SUM(C4:C25)</f>
        <v>0.63602992173331185</v>
      </c>
      <c r="G2" s="86">
        <f>SUMPRODUCT(C4:C25,G4:G25)/SUM(C4:C25)</f>
        <v>7.2686443330747072E-2</v>
      </c>
    </row>
    <row r="3" spans="1:7" ht="12" customHeight="1" x14ac:dyDescent="0.3">
      <c r="A3" s="87" t="s">
        <v>13</v>
      </c>
      <c r="B3" s="83" t="s">
        <v>14</v>
      </c>
      <c r="C3" s="83" t="s">
        <v>15</v>
      </c>
      <c r="D3" s="83" t="s">
        <v>16</v>
      </c>
      <c r="E3" s="83" t="s">
        <v>17</v>
      </c>
      <c r="F3" s="83" t="s">
        <v>18</v>
      </c>
      <c r="G3" s="84" t="s">
        <v>19</v>
      </c>
    </row>
    <row r="4" spans="1:7" ht="12" customHeight="1" x14ac:dyDescent="0.3">
      <c r="A4" s="217" t="s">
        <v>20</v>
      </c>
      <c r="B4" s="78" t="s">
        <v>21</v>
      </c>
      <c r="C4" s="75">
        <v>27</v>
      </c>
      <c r="D4" s="137">
        <f>'Aktsiisi osakaalud'!L4</f>
        <v>0.93</v>
      </c>
      <c r="E4" s="76">
        <f>'Aktsiisi osakaalud'!N4</f>
        <v>0.93</v>
      </c>
      <c r="F4" s="76">
        <f>'Aktsiisi osakaalud'!P4</f>
        <v>0.93</v>
      </c>
      <c r="G4" s="77">
        <f>'Aktsiisi osakaalud'!U4</f>
        <v>0.3</v>
      </c>
    </row>
    <row r="5" spans="1:7" ht="12" customHeight="1" x14ac:dyDescent="0.3">
      <c r="A5" s="217"/>
      <c r="B5" s="79" t="s">
        <v>22</v>
      </c>
      <c r="C5" s="75">
        <v>0</v>
      </c>
      <c r="D5" s="137">
        <f>'Aktsiisi osakaalud'!L5</f>
        <v>0.93</v>
      </c>
      <c r="E5" s="76">
        <f>'Aktsiisi osakaalud'!N5</f>
        <v>0.93</v>
      </c>
      <c r="F5" s="76">
        <f>'Aktsiisi osakaalud'!P5</f>
        <v>0.93</v>
      </c>
      <c r="G5" s="77">
        <f>'Aktsiisi osakaalud'!U5</f>
        <v>0.3</v>
      </c>
    </row>
    <row r="6" spans="1:7" ht="12" customHeight="1" x14ac:dyDescent="0.3">
      <c r="A6" s="217"/>
      <c r="B6" s="78" t="s">
        <v>23</v>
      </c>
      <c r="C6" s="75">
        <v>2708</v>
      </c>
      <c r="D6" s="137">
        <f>'Aktsiisi osakaalud'!L6</f>
        <v>0.93</v>
      </c>
      <c r="E6" s="76">
        <f>'Aktsiisi osakaalud'!N6</f>
        <v>0.93</v>
      </c>
      <c r="F6" s="76">
        <f>'Aktsiisi osakaalud'!P6</f>
        <v>0.93</v>
      </c>
      <c r="G6" s="77">
        <f>'Aktsiisi osakaalud'!U6</f>
        <v>0.3</v>
      </c>
    </row>
    <row r="7" spans="1:7" ht="12" customHeight="1" x14ac:dyDescent="0.3">
      <c r="A7" s="217"/>
      <c r="B7" s="78" t="s">
        <v>24</v>
      </c>
      <c r="C7" s="75">
        <v>850</v>
      </c>
      <c r="D7" s="137"/>
      <c r="E7" s="76"/>
      <c r="F7" s="76"/>
      <c r="G7" s="77"/>
    </row>
    <row r="8" spans="1:7" ht="12" customHeight="1" x14ac:dyDescent="0.3">
      <c r="A8" s="217"/>
      <c r="B8" s="78" t="s">
        <v>25</v>
      </c>
      <c r="C8" s="75">
        <v>156</v>
      </c>
      <c r="D8" s="137"/>
      <c r="E8" s="76"/>
      <c r="F8" s="76"/>
      <c r="G8" s="77"/>
    </row>
    <row r="9" spans="1:7" ht="12" customHeight="1" x14ac:dyDescent="0.3">
      <c r="A9" s="217"/>
      <c r="B9" s="78" t="s">
        <v>26</v>
      </c>
      <c r="C9" s="75">
        <v>0</v>
      </c>
      <c r="D9" s="137"/>
      <c r="E9" s="76"/>
      <c r="F9" s="76"/>
      <c r="G9" s="77"/>
    </row>
    <row r="10" spans="1:7" ht="12" customHeight="1" x14ac:dyDescent="0.3">
      <c r="A10" s="217"/>
      <c r="B10" s="79" t="s">
        <v>27</v>
      </c>
      <c r="C10" s="75">
        <v>15198</v>
      </c>
      <c r="D10" s="137"/>
      <c r="E10" s="76"/>
      <c r="F10" s="76"/>
      <c r="G10" s="77"/>
    </row>
    <row r="11" spans="1:7" ht="12" customHeight="1" x14ac:dyDescent="0.3">
      <c r="A11" s="217"/>
      <c r="B11" s="78" t="s">
        <v>28</v>
      </c>
      <c r="C11" s="75">
        <v>439</v>
      </c>
      <c r="D11" s="137"/>
      <c r="E11" s="76"/>
      <c r="F11" s="76"/>
      <c r="G11" s="77"/>
    </row>
    <row r="12" spans="1:7" ht="12" customHeight="1" x14ac:dyDescent="0.3">
      <c r="A12" s="217"/>
      <c r="B12" s="78" t="s">
        <v>29</v>
      </c>
      <c r="C12" s="75">
        <v>9206</v>
      </c>
      <c r="D12" s="137">
        <f>'Aktsiisi osakaalud'!L7</f>
        <v>1.0498687664041995</v>
      </c>
      <c r="E12" s="76">
        <f>'Aktsiisi osakaalud'!N7</f>
        <v>2.0771653543307087</v>
      </c>
      <c r="F12" s="76">
        <f>'Aktsiisi osakaalud'!P7</f>
        <v>1.7060367454068242</v>
      </c>
      <c r="G12" s="77">
        <f>'Aktsiisi osakaalud'!$V$7</f>
        <v>0.15</v>
      </c>
    </row>
    <row r="13" spans="1:7" ht="12" customHeight="1" x14ac:dyDescent="0.3">
      <c r="A13" s="217"/>
      <c r="B13" s="78" t="s">
        <v>30</v>
      </c>
      <c r="C13" s="75">
        <v>137</v>
      </c>
      <c r="D13" s="137">
        <f>'Aktsiisi osakaalud'!L8</f>
        <v>1.2087912087912087</v>
      </c>
      <c r="E13" s="76">
        <f>'Aktsiisi osakaalud'!N8</f>
        <v>2.3672527472527469</v>
      </c>
      <c r="F13" s="76">
        <f>'Aktsiisi osakaalud'!P8</f>
        <v>1.9780219780219781</v>
      </c>
      <c r="G13" s="77">
        <f>'Aktsiisi osakaalud'!T8</f>
        <v>0</v>
      </c>
    </row>
    <row r="14" spans="1:7" ht="12" customHeight="1" x14ac:dyDescent="0.3">
      <c r="A14" s="217"/>
      <c r="B14" s="78" t="s">
        <v>31</v>
      </c>
      <c r="C14" s="75">
        <v>0</v>
      </c>
      <c r="D14" s="76">
        <f>'Aktsiisi osakaalud'!$L$9</f>
        <v>10.76530612244898</v>
      </c>
      <c r="E14" s="76">
        <f>'Aktsiisi osakaalud'!$N$9</f>
        <v>14.260204081632653</v>
      </c>
      <c r="F14" s="76">
        <f>'Aktsiisi osakaalud'!P9</f>
        <v>13.086734693877551</v>
      </c>
      <c r="G14" s="77">
        <f>'Aktsiisi osakaalud'!T9</f>
        <v>0.38265306122448978</v>
      </c>
    </row>
    <row r="15" spans="1:7" ht="12" customHeight="1" x14ac:dyDescent="0.3">
      <c r="A15" s="217"/>
      <c r="B15" s="78" t="s">
        <v>32</v>
      </c>
      <c r="C15" s="75">
        <v>667</v>
      </c>
      <c r="D15" s="76">
        <v>1.4430379746835442</v>
      </c>
      <c r="E15" s="76">
        <f>'Aktsiisi osakaalud'!N10</f>
        <v>1.4430379746835442</v>
      </c>
      <c r="F15" s="76">
        <f>'Aktsiisi osakaalud'!P10</f>
        <v>1.4430379746835442</v>
      </c>
      <c r="G15" s="77">
        <f>'Aktsiisi osakaalud'!T10</f>
        <v>0.379746835443038</v>
      </c>
    </row>
    <row r="16" spans="1:7" ht="12" customHeight="1" x14ac:dyDescent="0.3">
      <c r="A16" s="217"/>
      <c r="B16" s="78" t="s">
        <v>33</v>
      </c>
      <c r="C16" s="75">
        <v>127</v>
      </c>
      <c r="D16" s="76">
        <v>1.4430379746835442</v>
      </c>
      <c r="E16" s="76">
        <f>'Aktsiisi osakaalud'!N11</f>
        <v>1.4430379746835442</v>
      </c>
      <c r="F16" s="76">
        <f>'Aktsiisi osakaalud'!P11</f>
        <v>1.4430379746835442</v>
      </c>
      <c r="G16" s="77">
        <f>'Aktsiisi osakaalud'!T11</f>
        <v>0.379746835443038</v>
      </c>
    </row>
    <row r="17" spans="1:7" ht="12" customHeight="1" x14ac:dyDescent="0.3">
      <c r="A17" s="217"/>
      <c r="B17" s="79" t="s">
        <v>34</v>
      </c>
      <c r="C17" s="75">
        <v>169</v>
      </c>
      <c r="D17" s="76">
        <f>'Aktsiisi osakaalud'!$L$12</f>
        <v>10.35851026801253</v>
      </c>
      <c r="E17" s="76">
        <f>'Aktsiisi osakaalud'!N12</f>
        <v>13.727810650887573</v>
      </c>
      <c r="F17" s="76">
        <f>'Aktsiisi osakaalud'!P12</f>
        <v>12.604710523262559</v>
      </c>
      <c r="G17" s="77">
        <f>'Aktsiisi osakaalud'!T12</f>
        <v>0.58475461190393319</v>
      </c>
    </row>
    <row r="18" spans="1:7" ht="12" customHeight="1" x14ac:dyDescent="0.3">
      <c r="A18" s="217"/>
      <c r="B18" s="78" t="s">
        <v>35</v>
      </c>
      <c r="C18" s="75">
        <v>127</v>
      </c>
      <c r="D18" s="76">
        <f>'Aktsiisi osakaalud'!$L$13</f>
        <v>10.563755244606311</v>
      </c>
      <c r="E18" s="76">
        <f>'Aktsiisi osakaalud'!N13</f>
        <v>13.999815418255137</v>
      </c>
      <c r="F18" s="76">
        <f>'Aktsiisi osakaalud'!P13</f>
        <v>12.854462027038862</v>
      </c>
      <c r="G18" s="77">
        <f>'Aktsiisi osakaalud'!T13</f>
        <v>0.59634102187293681</v>
      </c>
    </row>
    <row r="19" spans="1:7" ht="12" customHeight="1" x14ac:dyDescent="0.3">
      <c r="A19" s="217"/>
      <c r="B19" s="78" t="s">
        <v>36</v>
      </c>
      <c r="C19" s="75">
        <v>0</v>
      </c>
      <c r="D19" s="76"/>
      <c r="E19" s="76"/>
      <c r="F19" s="76"/>
      <c r="G19" s="77"/>
    </row>
    <row r="20" spans="1:7" ht="12" customHeight="1" x14ac:dyDescent="0.3">
      <c r="A20" s="217"/>
      <c r="B20" s="78" t="s">
        <v>37</v>
      </c>
      <c r="C20" s="75">
        <v>0</v>
      </c>
      <c r="D20" s="76"/>
      <c r="E20" s="76"/>
      <c r="F20" s="76"/>
      <c r="G20" s="77"/>
    </row>
    <row r="21" spans="1:7" ht="12" customHeight="1" x14ac:dyDescent="0.3">
      <c r="A21" s="217"/>
      <c r="B21" s="79" t="s">
        <v>38</v>
      </c>
      <c r="C21" s="75">
        <v>2353</v>
      </c>
      <c r="D21" s="76"/>
      <c r="E21" s="76"/>
      <c r="F21" s="76"/>
      <c r="G21" s="77"/>
    </row>
    <row r="22" spans="1:7" ht="12" customHeight="1" x14ac:dyDescent="0.3">
      <c r="A22" s="217"/>
      <c r="B22" s="79" t="s">
        <v>39</v>
      </c>
      <c r="C22" s="75">
        <v>108</v>
      </c>
      <c r="D22" s="76"/>
      <c r="E22" s="76"/>
      <c r="F22" s="76"/>
      <c r="G22" s="77"/>
    </row>
    <row r="23" spans="1:7" ht="12" customHeight="1" x14ac:dyDescent="0.3">
      <c r="A23" s="217"/>
      <c r="B23" s="79" t="s">
        <v>40</v>
      </c>
      <c r="C23" s="75">
        <v>3179</v>
      </c>
      <c r="D23" s="76"/>
      <c r="E23" s="76"/>
      <c r="F23" s="76"/>
      <c r="G23" s="77"/>
    </row>
    <row r="24" spans="1:7" ht="12" customHeight="1" x14ac:dyDescent="0.3">
      <c r="A24" s="217"/>
      <c r="B24" s="78" t="s">
        <v>41</v>
      </c>
      <c r="C24" s="75">
        <v>1385</v>
      </c>
      <c r="D24" s="76"/>
      <c r="E24" s="76"/>
      <c r="F24" s="76"/>
      <c r="G24" s="77"/>
    </row>
    <row r="25" spans="1:7" ht="12" customHeight="1" x14ac:dyDescent="0.3">
      <c r="A25" s="217"/>
      <c r="B25" s="79" t="s">
        <v>42</v>
      </c>
      <c r="C25" s="75">
        <v>0</v>
      </c>
      <c r="D25" s="76"/>
      <c r="E25" s="76"/>
      <c r="F25" s="76"/>
      <c r="G25" s="77"/>
    </row>
    <row r="26" spans="1:7" ht="12" customHeight="1" thickBot="1" x14ac:dyDescent="0.35">
      <c r="A26" s="218"/>
      <c r="B26" s="80" t="s">
        <v>43</v>
      </c>
      <c r="C26" s="80">
        <v>36836</v>
      </c>
      <c r="D26" s="80"/>
      <c r="E26" s="80"/>
      <c r="F26" s="80"/>
      <c r="G26" s="81"/>
    </row>
    <row r="27" spans="1:7" x14ac:dyDescent="0.3">
      <c r="A27" s="74" t="s">
        <v>44</v>
      </c>
    </row>
  </sheetData>
  <mergeCells count="2">
    <mergeCell ref="A2:B2"/>
    <mergeCell ref="A4:A26"/>
  </mergeCells>
  <hyperlinks>
    <hyperlink ref="A1" r:id="rId1" display="http://andmebaas.stat.ee/OECDStat_Metadata/ShowMetadata.ashx?Dataset=KE024&amp;ShowOnWeb=true&amp;Lang=et" xr:uid="{D4426753-C480-4A6E-8D7A-0F5A77977E14}"/>
    <hyperlink ref="B5" r:id="rId2" display="http://andmebaas.stat.ee/OECDStat_Metadata/ShowMetadata.ashx?Dataset=KE024&amp;Coords=[DIM3].[2]&amp;ShowOnWeb=true&amp;Lang=et" xr:uid="{17B9635A-6E54-4537-84F2-EAE0D8B75577}"/>
    <hyperlink ref="B10" r:id="rId3" display="http://andmebaas.stat.ee/OECDStat_Metadata/ShowMetadata.ashx?Dataset=KE024&amp;Coords=%5bDIM3%5d.%5b7%5d&amp;ShowOnWeb=true&amp;Lang=et" xr:uid="{BCDAE515-3E8F-4559-92D0-A294709E72FA}"/>
    <hyperlink ref="B17" r:id="rId4" display="http://andmebaas.stat.ee/OECDStat_Metadata/ShowMetadata.ashx?Dataset=KE024&amp;Coords=[DIM3].[21]&amp;ShowOnWeb=true&amp;Lang=et" xr:uid="{66EA0EAA-1DDF-4CF8-982E-A2F6D1AD13A6}"/>
    <hyperlink ref="B21" r:id="rId5" display="http://andmebaas.stat.ee/OECDStat_Metadata/ShowMetadata.ashx?Dataset=KE024&amp;Coords=[DIM3].[25]&amp;ShowOnWeb=true&amp;Lang=et" xr:uid="{2B556E74-8537-4E61-A8CD-AE12EFC956BD}"/>
    <hyperlink ref="B22" r:id="rId6" display="http://andmebaas.stat.ee/OECDStat_Metadata/ShowMetadata.ashx?Dataset=KE024&amp;Coords=[DIM3].[26]&amp;ShowOnWeb=true&amp;Lang=et" xr:uid="{907723D8-3BAC-47BA-8AAE-EEEE356DE629}"/>
    <hyperlink ref="B23" r:id="rId7" display="http://andmebaas.stat.ee/OECDStat_Metadata/ShowMetadata.ashx?Dataset=KE024&amp;Coords=[DIM3].[27]&amp;ShowOnWeb=true&amp;Lang=et" xr:uid="{98AFD0D2-0318-403A-B1C2-5C39F4C0281F}"/>
    <hyperlink ref="B25" r:id="rId8" display="http://andmebaas.stat.ee/OECDStat_Metadata/ShowMetadata.ashx?Dataset=KE024&amp;Coords=[DIM3].[29]&amp;ShowOnWeb=true&amp;Lang=et" xr:uid="{69073EB7-DE4A-46C6-AE7C-E36E6D42834D}"/>
    <hyperlink ref="A27" r:id="rId9" display="http://andmebaas.stat.ee//index.aspx?DatasetCode=KE024" xr:uid="{E7648994-3692-4666-8EC8-0ECEA9A072F0}"/>
  </hyperlinks>
  <pageMargins left="0.7" right="0.7" top="0.75" bottom="0.75" header="0.3" footer="0.3"/>
  <pageSetup paperSize="9" orientation="portrait" verticalDpi="0" r:id="rId10"/>
  <headerFooter>
    <oddFooter>&amp;C&amp;7&amp;B&amp;"Arial"Document Classification: KPMG Confidential</oddFooter>
  </headerFooter>
  <ignoredErrors>
    <ignoredError sqref="D2:G2" formulaRange="1"/>
    <ignoredError sqref="C2" numberStoredAsText="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D6CA-F99C-4008-9213-0E010B46DC43}">
  <dimension ref="A1:V81"/>
  <sheetViews>
    <sheetView zoomScale="70" zoomScaleNormal="70" workbookViewId="0">
      <selection activeCell="U7" sqref="U7"/>
    </sheetView>
  </sheetViews>
  <sheetFormatPr defaultRowHeight="14.4" x14ac:dyDescent="0.3"/>
  <cols>
    <col min="1" max="1" width="21.6640625" customWidth="1"/>
    <col min="2" max="2" width="7.6640625" customWidth="1"/>
    <col min="3" max="6" width="8.88671875" customWidth="1"/>
    <col min="9" max="9" width="6.5546875" customWidth="1"/>
    <col min="10" max="10" width="13.44140625" style="29" customWidth="1"/>
    <col min="11" max="11" width="15.88671875" style="29" customWidth="1"/>
    <col min="12" max="12" width="15.6640625" customWidth="1"/>
    <col min="13" max="19" width="14.88671875" customWidth="1"/>
    <col min="21" max="21" width="9.6640625" customWidth="1"/>
    <col min="22" max="22" width="10" customWidth="1"/>
  </cols>
  <sheetData>
    <row r="1" spans="1:22" s="1" customFormat="1" ht="15" thickBot="1" x14ac:dyDescent="0.35">
      <c r="J1" s="30"/>
      <c r="K1" s="30"/>
    </row>
    <row r="2" spans="1:22" s="1" customFormat="1" x14ac:dyDescent="0.3">
      <c r="A2" s="155"/>
      <c r="B2" s="156"/>
      <c r="C2" s="156"/>
      <c r="D2" s="156"/>
      <c r="E2" s="156"/>
      <c r="F2" s="156"/>
      <c r="G2" s="156"/>
      <c r="H2" s="156"/>
      <c r="I2" s="156"/>
      <c r="J2" s="176"/>
      <c r="K2" s="176"/>
      <c r="L2" s="227" t="s">
        <v>45</v>
      </c>
      <c r="M2" s="228"/>
      <c r="N2" s="228"/>
      <c r="O2" s="228"/>
      <c r="P2" s="228"/>
      <c r="Q2" s="228"/>
      <c r="R2" s="229"/>
      <c r="S2" s="176"/>
      <c r="T2" s="226" t="s">
        <v>46</v>
      </c>
      <c r="U2" s="226"/>
      <c r="V2" s="226"/>
    </row>
    <row r="3" spans="1:22" s="1" customFormat="1" ht="66.599999999999994" customHeight="1" thickBot="1" x14ac:dyDescent="0.35">
      <c r="A3" s="174" t="s">
        <v>47</v>
      </c>
      <c r="B3" s="175"/>
      <c r="C3" s="175">
        <v>2014</v>
      </c>
      <c r="D3" s="175">
        <v>2015</v>
      </c>
      <c r="E3" s="175">
        <v>2016</v>
      </c>
      <c r="F3" s="175">
        <v>2017</v>
      </c>
      <c r="G3" s="175">
        <v>2018</v>
      </c>
      <c r="H3" s="175" t="s">
        <v>48</v>
      </c>
      <c r="I3" s="175"/>
      <c r="J3" s="176" t="s">
        <v>49</v>
      </c>
      <c r="K3" s="176" t="s">
        <v>50</v>
      </c>
      <c r="L3" s="176" t="s">
        <v>51</v>
      </c>
      <c r="M3" s="176" t="s">
        <v>52</v>
      </c>
      <c r="N3" s="176" t="s">
        <v>53</v>
      </c>
      <c r="O3" s="176" t="s">
        <v>54</v>
      </c>
      <c r="P3" s="176" t="s">
        <v>55</v>
      </c>
      <c r="Q3" s="176" t="s">
        <v>56</v>
      </c>
      <c r="R3" s="176" t="s">
        <v>57</v>
      </c>
      <c r="S3" s="176" t="s">
        <v>58</v>
      </c>
      <c r="T3" s="176" t="s">
        <v>59</v>
      </c>
      <c r="U3" s="176" t="s">
        <v>60</v>
      </c>
      <c r="V3" s="176" t="s">
        <v>57</v>
      </c>
    </row>
    <row r="4" spans="1:22" s="1" customFormat="1" ht="15" thickBot="1" x14ac:dyDescent="0.35">
      <c r="A4" s="144" t="s">
        <v>21</v>
      </c>
      <c r="B4" s="138"/>
      <c r="C4" s="138">
        <v>71</v>
      </c>
      <c r="D4" s="138">
        <v>65</v>
      </c>
      <c r="E4" s="138">
        <v>26</v>
      </c>
      <c r="F4" s="138">
        <v>43</v>
      </c>
      <c r="G4" s="138">
        <v>27</v>
      </c>
      <c r="H4" s="145">
        <f t="shared" ref="H4:H19" si="0">G4/$G$23</f>
        <v>7.3297860788359211E-4</v>
      </c>
      <c r="I4" s="138"/>
      <c r="J4" s="146" t="s">
        <v>61</v>
      </c>
      <c r="K4" s="147" t="s">
        <v>61</v>
      </c>
      <c r="L4" s="219">
        <f>'Maksumäärade võrdlus'!B34</f>
        <v>0.93</v>
      </c>
      <c r="M4" s="220"/>
      <c r="N4" s="219">
        <f>'Maksumäärade võrdlus'!B34</f>
        <v>0.93</v>
      </c>
      <c r="O4" s="220"/>
      <c r="P4" s="219">
        <f>'Maksumäärade võrdlus'!B34</f>
        <v>0.93</v>
      </c>
      <c r="Q4" s="220"/>
      <c r="R4" s="202" t="s">
        <v>62</v>
      </c>
      <c r="S4" s="173">
        <f>G4/G$24*100</f>
        <v>0.20504252733900366</v>
      </c>
      <c r="T4" s="202">
        <f>'Maksumäärade võrdlus'!F34</f>
        <v>0.15</v>
      </c>
      <c r="U4" s="202">
        <f>'Maksumäärade võrdlus'!F35</f>
        <v>0.3</v>
      </c>
      <c r="V4" s="139" t="s">
        <v>62</v>
      </c>
    </row>
    <row r="5" spans="1:22" s="1" customFormat="1" ht="15.6" thickTop="1" thickBot="1" x14ac:dyDescent="0.35">
      <c r="A5" s="148" t="s">
        <v>22</v>
      </c>
      <c r="B5" s="140"/>
      <c r="C5" s="140">
        <v>0</v>
      </c>
      <c r="D5" s="140">
        <v>0</v>
      </c>
      <c r="E5" s="140">
        <v>0</v>
      </c>
      <c r="F5" s="140">
        <v>0</v>
      </c>
      <c r="G5" s="140">
        <v>0</v>
      </c>
      <c r="H5" s="149">
        <f t="shared" si="0"/>
        <v>0</v>
      </c>
      <c r="I5" s="140"/>
      <c r="J5" s="150" t="s">
        <v>61</v>
      </c>
      <c r="K5" s="151" t="s">
        <v>61</v>
      </c>
      <c r="L5" s="221">
        <f>'Maksumäärade võrdlus'!B34</f>
        <v>0.93</v>
      </c>
      <c r="M5" s="222"/>
      <c r="N5" s="221">
        <f>'Maksumäärade võrdlus'!B34</f>
        <v>0.93</v>
      </c>
      <c r="O5" s="222"/>
      <c r="P5" s="221">
        <f>'Maksumäärade võrdlus'!B34</f>
        <v>0.93</v>
      </c>
      <c r="Q5" s="222"/>
      <c r="R5" s="201" t="s">
        <v>62</v>
      </c>
      <c r="S5" s="143">
        <f>G5/G$24*100</f>
        <v>0</v>
      </c>
      <c r="T5" s="201">
        <f>'Maksumäärade võrdlus'!F34</f>
        <v>0.15</v>
      </c>
      <c r="U5" s="201">
        <f>'Maksumäärade võrdlus'!F35</f>
        <v>0.3</v>
      </c>
      <c r="V5" s="141" t="s">
        <v>62</v>
      </c>
    </row>
    <row r="6" spans="1:22" s="1" customFormat="1" ht="15.6" thickTop="1" thickBot="1" x14ac:dyDescent="0.35">
      <c r="A6" s="148" t="s">
        <v>23</v>
      </c>
      <c r="B6" s="140"/>
      <c r="C6" s="140">
        <v>3665</v>
      </c>
      <c r="D6" s="140">
        <v>3261</v>
      </c>
      <c r="E6" s="140">
        <v>2858</v>
      </c>
      <c r="F6" s="140">
        <v>3012</v>
      </c>
      <c r="G6" s="140">
        <v>2708</v>
      </c>
      <c r="H6" s="206">
        <f t="shared" si="0"/>
        <v>7.3515039635139542E-2</v>
      </c>
      <c r="I6" s="140"/>
      <c r="J6" s="150" t="s">
        <v>61</v>
      </c>
      <c r="K6" s="151" t="s">
        <v>61</v>
      </c>
      <c r="L6" s="221">
        <f>'Maksumäärade võrdlus'!B35</f>
        <v>0.93</v>
      </c>
      <c r="M6" s="222"/>
      <c r="N6" s="221">
        <f>'Maksumäärade võrdlus'!B34</f>
        <v>0.93</v>
      </c>
      <c r="O6" s="222"/>
      <c r="P6" s="221">
        <f>'Maksumäärade võrdlus'!B34</f>
        <v>0.93</v>
      </c>
      <c r="Q6" s="222"/>
      <c r="R6" s="201" t="s">
        <v>62</v>
      </c>
      <c r="S6" s="143">
        <f>G6/G$24*100</f>
        <v>20.565006075334143</v>
      </c>
      <c r="T6" s="201">
        <f>'Maksumäärade võrdlus'!F34</f>
        <v>0.15</v>
      </c>
      <c r="U6" s="201">
        <f>'Maksumäärade võrdlus'!F35</f>
        <v>0.3</v>
      </c>
      <c r="V6" s="141" t="s">
        <v>62</v>
      </c>
    </row>
    <row r="7" spans="1:22" s="1" customFormat="1" ht="15.6" thickTop="1" thickBot="1" x14ac:dyDescent="0.35">
      <c r="A7" s="148" t="s">
        <v>29</v>
      </c>
      <c r="B7" s="140"/>
      <c r="C7" s="140">
        <v>12023</v>
      </c>
      <c r="D7" s="140">
        <v>10021</v>
      </c>
      <c r="E7" s="140">
        <v>9429</v>
      </c>
      <c r="F7" s="140">
        <v>9233</v>
      </c>
      <c r="G7" s="140">
        <v>9206</v>
      </c>
      <c r="H7" s="206">
        <f t="shared" si="0"/>
        <v>0.24991855793245737</v>
      </c>
      <c r="I7" s="140"/>
      <c r="J7" s="150" t="s">
        <v>61</v>
      </c>
      <c r="K7" s="151" t="s">
        <v>61</v>
      </c>
      <c r="L7" s="223">
        <f>'Maksumäärade võrdlus'!B26/C33</f>
        <v>1.0498687664041995</v>
      </c>
      <c r="M7" s="224"/>
      <c r="N7" s="225">
        <f>'Maksumäärade võrdlus'!C26/C33</f>
        <v>2.0771653543307087</v>
      </c>
      <c r="O7" s="223"/>
      <c r="P7" s="225">
        <f>'Maksumäärade võrdlus'!D26/C33</f>
        <v>1.7060367454068242</v>
      </c>
      <c r="Q7" s="223"/>
      <c r="R7" s="200">
        <f>'Maksumäärade võrdlus'!B28/C33</f>
        <v>0.29658792650918636</v>
      </c>
      <c r="S7" s="143">
        <f>G7/G$24*100</f>
        <v>69.911907654921023</v>
      </c>
      <c r="T7" s="201">
        <f>'Maksumäärade võrdlus'!F26</f>
        <v>0.15</v>
      </c>
      <c r="U7" s="201">
        <f>'Maksumäärade võrdlus'!F27</f>
        <v>0.3</v>
      </c>
      <c r="V7" s="142">
        <f>'Maksumäärade võrdlus'!F26</f>
        <v>0.15</v>
      </c>
    </row>
    <row r="8" spans="1:22" s="1" customFormat="1" ht="15.6" thickTop="1" thickBot="1" x14ac:dyDescent="0.35">
      <c r="A8" s="148" t="s">
        <v>30</v>
      </c>
      <c r="B8" s="140"/>
      <c r="C8" s="140">
        <v>32</v>
      </c>
      <c r="D8" s="140">
        <v>50</v>
      </c>
      <c r="E8" s="140">
        <v>74</v>
      </c>
      <c r="F8" s="140">
        <v>118</v>
      </c>
      <c r="G8" s="140">
        <v>137</v>
      </c>
      <c r="H8" s="149">
        <f t="shared" si="0"/>
        <v>3.7191877511130417E-3</v>
      </c>
      <c r="I8" s="140"/>
      <c r="J8" s="150" t="s">
        <v>61</v>
      </c>
      <c r="K8" s="151" t="s">
        <v>61</v>
      </c>
      <c r="L8" s="223">
        <f>'Maksumäärade võrdlus'!B24/C27</f>
        <v>1.2087912087912087</v>
      </c>
      <c r="M8" s="224"/>
      <c r="N8" s="225">
        <f>'Maksumäärade võrdlus'!C24/C27</f>
        <v>2.3672527472527469</v>
      </c>
      <c r="O8" s="223"/>
      <c r="P8" s="225">
        <f>'Maksumäärade võrdlus'!D24/C27</f>
        <v>1.9780219780219781</v>
      </c>
      <c r="Q8" s="223"/>
      <c r="R8" s="201" t="s">
        <v>62</v>
      </c>
      <c r="S8" s="143">
        <f>G8/G$24*100</f>
        <v>1.0404009720534628</v>
      </c>
      <c r="T8" s="222">
        <f>'Maksumäärade võrdlus'!F24</f>
        <v>0</v>
      </c>
      <c r="U8" s="222"/>
      <c r="V8" s="142" t="s">
        <v>62</v>
      </c>
    </row>
    <row r="9" spans="1:22" s="1" customFormat="1" ht="15.6" thickTop="1" thickBot="1" x14ac:dyDescent="0.35">
      <c r="A9" s="148" t="s">
        <v>31</v>
      </c>
      <c r="B9" s="140"/>
      <c r="C9" s="140">
        <v>9</v>
      </c>
      <c r="D9" s="140">
        <v>13</v>
      </c>
      <c r="E9" s="140">
        <v>41</v>
      </c>
      <c r="F9" s="140">
        <v>25</v>
      </c>
      <c r="G9" s="140">
        <v>0</v>
      </c>
      <c r="H9" s="149">
        <f t="shared" si="0"/>
        <v>0</v>
      </c>
      <c r="I9" s="140"/>
      <c r="J9" s="150" t="s">
        <v>61</v>
      </c>
      <c r="K9" s="151" t="s">
        <v>61</v>
      </c>
      <c r="L9" s="223">
        <f>'Maksumäärade võrdlus'!B$14/C28</f>
        <v>10.76530612244898</v>
      </c>
      <c r="M9" s="224"/>
      <c r="N9" s="223">
        <f>'Maksumäärade võrdlus'!C$14/C28</f>
        <v>14.260204081632653</v>
      </c>
      <c r="O9" s="224"/>
      <c r="P9" s="223">
        <f>'Maksumäärade võrdlus'!D14/C28</f>
        <v>13.086734693877551</v>
      </c>
      <c r="Q9" s="224"/>
      <c r="R9" s="201" t="s">
        <v>62</v>
      </c>
      <c r="S9" s="143"/>
      <c r="T9" s="224">
        <f>'Maksumäärade võrdlus'!F14/C28</f>
        <v>0.38265306122448978</v>
      </c>
      <c r="U9" s="224"/>
      <c r="V9" s="142" t="s">
        <v>62</v>
      </c>
    </row>
    <row r="10" spans="1:22" s="1" customFormat="1" ht="15.6" thickTop="1" thickBot="1" x14ac:dyDescent="0.35">
      <c r="A10" s="148" t="s">
        <v>32</v>
      </c>
      <c r="B10" s="140"/>
      <c r="C10" s="140">
        <v>1091</v>
      </c>
      <c r="D10" s="140">
        <v>977</v>
      </c>
      <c r="E10" s="140">
        <v>1136</v>
      </c>
      <c r="F10" s="140">
        <v>811</v>
      </c>
      <c r="G10" s="140">
        <v>667</v>
      </c>
      <c r="H10" s="149">
        <f t="shared" si="0"/>
        <v>1.810728635030948E-2</v>
      </c>
      <c r="I10" s="140"/>
      <c r="J10" s="150" t="s">
        <v>61</v>
      </c>
      <c r="K10" s="151" t="s">
        <v>61</v>
      </c>
      <c r="L10" s="223">
        <f>'Maksumäärade võrdlus'!B17/C29</f>
        <v>1.4430379746835442</v>
      </c>
      <c r="M10" s="224"/>
      <c r="N10" s="223">
        <f>'Maksumäärade võrdlus'!B17/C29</f>
        <v>1.4430379746835442</v>
      </c>
      <c r="O10" s="224"/>
      <c r="P10" s="223">
        <f>'Maksumäärade võrdlus'!B17/C29</f>
        <v>1.4430379746835442</v>
      </c>
      <c r="Q10" s="224"/>
      <c r="R10" s="201" t="s">
        <v>62</v>
      </c>
      <c r="S10" s="143">
        <f>G10/G$24*100</f>
        <v>5.0653098420413123</v>
      </c>
      <c r="T10" s="224">
        <f>'Maksumäärade võrdlus'!F17/C29</f>
        <v>0.379746835443038</v>
      </c>
      <c r="U10" s="224"/>
      <c r="V10" s="142" t="s">
        <v>62</v>
      </c>
    </row>
    <row r="11" spans="1:22" s="1" customFormat="1" ht="15.6" thickTop="1" thickBot="1" x14ac:dyDescent="0.35">
      <c r="A11" s="148" t="s">
        <v>33</v>
      </c>
      <c r="B11" s="140"/>
      <c r="C11" s="140">
        <v>785</v>
      </c>
      <c r="D11" s="140">
        <v>657</v>
      </c>
      <c r="E11" s="140">
        <v>250</v>
      </c>
      <c r="F11" s="140">
        <v>236</v>
      </c>
      <c r="G11" s="140">
        <v>127</v>
      </c>
      <c r="H11" s="149">
        <f t="shared" si="0"/>
        <v>3.4477141926376369E-3</v>
      </c>
      <c r="I11" s="140"/>
      <c r="J11" s="150" t="s">
        <v>61</v>
      </c>
      <c r="K11" s="151" t="s">
        <v>61</v>
      </c>
      <c r="L11" s="223">
        <f>'Maksumäärade võrdlus'!B17/C30</f>
        <v>1.4430379746835442</v>
      </c>
      <c r="M11" s="224"/>
      <c r="N11" s="223">
        <f>'Maksumäärade võrdlus'!B17/C30</f>
        <v>1.4430379746835442</v>
      </c>
      <c r="O11" s="224"/>
      <c r="P11" s="223">
        <f>'Maksumäärade võrdlus'!B17/C29</f>
        <v>1.4430379746835442</v>
      </c>
      <c r="Q11" s="224"/>
      <c r="R11" s="201" t="s">
        <v>62</v>
      </c>
      <c r="S11" s="143">
        <f>G11/G$24*100</f>
        <v>0.96445929526123941</v>
      </c>
      <c r="T11" s="224">
        <f>'Maksumäärade võrdlus'!F17/C30</f>
        <v>0.379746835443038</v>
      </c>
      <c r="U11" s="224"/>
      <c r="V11" s="142" t="s">
        <v>62</v>
      </c>
    </row>
    <row r="12" spans="1:22" s="1" customFormat="1" ht="15.6" thickTop="1" thickBot="1" x14ac:dyDescent="0.35">
      <c r="A12" s="148" t="s">
        <v>34</v>
      </c>
      <c r="B12" s="140"/>
      <c r="C12" s="140">
        <v>0</v>
      </c>
      <c r="D12" s="140">
        <v>42</v>
      </c>
      <c r="E12" s="140">
        <v>345</v>
      </c>
      <c r="F12" s="140">
        <v>277</v>
      </c>
      <c r="G12" s="140">
        <v>169</v>
      </c>
      <c r="H12" s="149">
        <f t="shared" si="0"/>
        <v>4.5879031382343363E-3</v>
      </c>
      <c r="I12" s="140"/>
      <c r="J12" s="150" t="s">
        <v>61</v>
      </c>
      <c r="K12" s="151" t="s">
        <v>61</v>
      </c>
      <c r="L12" s="223">
        <f>'Maksumäärade võrdlus'!B13/(C31*C35)</f>
        <v>10.35851026801253</v>
      </c>
      <c r="M12" s="224"/>
      <c r="N12" s="225">
        <f>'Maksumäärade võrdlus'!C13/(C31*C35)</f>
        <v>13.727810650887573</v>
      </c>
      <c r="O12" s="223"/>
      <c r="P12" s="225">
        <f>'Maksumäärade võrdlus'!D13/(C31*C35)</f>
        <v>12.604710523262559</v>
      </c>
      <c r="Q12" s="223"/>
      <c r="R12" s="201" t="s">
        <v>62</v>
      </c>
      <c r="S12" s="143">
        <f>G12/G$24*100</f>
        <v>1.2834143377885785</v>
      </c>
      <c r="T12" s="224">
        <f>'Maksumäärade võrdlus'!F11/(C31*C35)</f>
        <v>0.58475461190393319</v>
      </c>
      <c r="U12" s="224"/>
      <c r="V12" s="142" t="s">
        <v>62</v>
      </c>
    </row>
    <row r="13" spans="1:22" s="1" customFormat="1" ht="15" thickTop="1" x14ac:dyDescent="0.3">
      <c r="A13" s="148" t="s">
        <v>35</v>
      </c>
      <c r="B13" s="140"/>
      <c r="C13" s="140">
        <v>158</v>
      </c>
      <c r="D13" s="140">
        <v>195</v>
      </c>
      <c r="E13" s="140">
        <v>85</v>
      </c>
      <c r="F13" s="140">
        <v>109</v>
      </c>
      <c r="G13" s="140">
        <v>127</v>
      </c>
      <c r="H13" s="149">
        <f t="shared" si="0"/>
        <v>3.4477141926376369E-3</v>
      </c>
      <c r="I13" s="140"/>
      <c r="J13" s="150" t="s">
        <v>61</v>
      </c>
      <c r="K13" s="151" t="s">
        <v>61</v>
      </c>
      <c r="L13" s="223">
        <f>'Maksumäärade võrdlus'!B13/(C32*C36)</f>
        <v>10.563755244606311</v>
      </c>
      <c r="M13" s="224"/>
      <c r="N13" s="225">
        <f>'Maksumäärade võrdlus'!C13/(C32*C36)</f>
        <v>13.999815418255137</v>
      </c>
      <c r="O13" s="223"/>
      <c r="P13" s="225">
        <f>'Maksumäärade võrdlus'!D13/(C32*C36)</f>
        <v>12.854462027038862</v>
      </c>
      <c r="Q13" s="223"/>
      <c r="R13" s="201" t="s">
        <v>62</v>
      </c>
      <c r="S13" s="143">
        <f>G13/G$24*100</f>
        <v>0.96445929526123941</v>
      </c>
      <c r="T13" s="224">
        <f>'Maksumäärade võrdlus'!F11/(C32*C36)</f>
        <v>0.59634102187293681</v>
      </c>
      <c r="U13" s="224"/>
      <c r="V13" s="142" t="s">
        <v>62</v>
      </c>
    </row>
    <row r="14" spans="1:22" s="1" customFormat="1" x14ac:dyDescent="0.3">
      <c r="A14" s="46" t="s">
        <v>36</v>
      </c>
      <c r="B14" s="45"/>
      <c r="C14" s="45">
        <v>0</v>
      </c>
      <c r="D14" s="45">
        <v>0</v>
      </c>
      <c r="E14" s="45">
        <v>0</v>
      </c>
      <c r="F14" s="45">
        <v>0</v>
      </c>
      <c r="G14" s="45">
        <v>0</v>
      </c>
      <c r="H14" s="47">
        <f t="shared" si="0"/>
        <v>0</v>
      </c>
      <c r="I14" s="45"/>
      <c r="J14" s="32" t="s">
        <v>63</v>
      </c>
      <c r="K14" s="53" t="s">
        <v>63</v>
      </c>
      <c r="L14" s="51"/>
      <c r="M14" s="45"/>
      <c r="N14" s="45"/>
      <c r="O14" s="45"/>
      <c r="P14" s="45"/>
      <c r="Q14" s="45"/>
      <c r="R14" s="45"/>
      <c r="S14" s="45"/>
      <c r="T14" s="45"/>
      <c r="U14" s="45"/>
      <c r="V14" s="33"/>
    </row>
    <row r="15" spans="1:22" s="1" customFormat="1" x14ac:dyDescent="0.3">
      <c r="A15" s="46" t="s">
        <v>37</v>
      </c>
      <c r="B15" s="45"/>
      <c r="C15" s="45">
        <v>0</v>
      </c>
      <c r="D15" s="45">
        <v>0</v>
      </c>
      <c r="E15" s="45">
        <v>0</v>
      </c>
      <c r="F15" s="45">
        <v>0</v>
      </c>
      <c r="G15" s="45">
        <v>0</v>
      </c>
      <c r="H15" s="47">
        <f t="shared" si="0"/>
        <v>0</v>
      </c>
      <c r="I15" s="45"/>
      <c r="J15" s="32" t="s">
        <v>63</v>
      </c>
      <c r="K15" s="53" t="s">
        <v>63</v>
      </c>
      <c r="L15" s="51"/>
      <c r="M15" s="45"/>
      <c r="N15" s="45"/>
      <c r="O15" s="45"/>
      <c r="P15" s="45"/>
      <c r="Q15" s="45"/>
      <c r="R15" s="45"/>
      <c r="S15" s="63">
        <f>SUM(S4:S13)</f>
        <v>100</v>
      </c>
      <c r="T15" s="45"/>
      <c r="U15" s="45"/>
      <c r="V15" s="33"/>
    </row>
    <row r="16" spans="1:22" s="1" customFormat="1" x14ac:dyDescent="0.3">
      <c r="A16" s="46" t="s">
        <v>38</v>
      </c>
      <c r="B16" s="45"/>
      <c r="C16" s="45">
        <v>3876</v>
      </c>
      <c r="D16" s="45">
        <v>3248</v>
      </c>
      <c r="E16" s="45">
        <v>2056</v>
      </c>
      <c r="F16" s="45">
        <v>2397</v>
      </c>
      <c r="G16" s="45">
        <v>2353</v>
      </c>
      <c r="H16" s="123">
        <f t="shared" si="0"/>
        <v>6.387772830926268E-2</v>
      </c>
      <c r="I16" s="124"/>
      <c r="J16" s="125" t="s">
        <v>63</v>
      </c>
      <c r="K16" s="53" t="s">
        <v>63</v>
      </c>
      <c r="L16" s="51"/>
      <c r="M16" s="45"/>
      <c r="N16" s="45"/>
      <c r="O16" s="45"/>
      <c r="P16" s="45"/>
      <c r="Q16" s="45"/>
      <c r="R16" s="45"/>
      <c r="S16" s="45"/>
      <c r="T16" s="45"/>
      <c r="U16" s="45"/>
      <c r="V16" s="33"/>
    </row>
    <row r="17" spans="1:22" s="1" customFormat="1" x14ac:dyDescent="0.3">
      <c r="A17" s="46" t="s">
        <v>39</v>
      </c>
      <c r="B17" s="45"/>
      <c r="C17" s="45">
        <v>136</v>
      </c>
      <c r="D17" s="45">
        <v>258</v>
      </c>
      <c r="E17" s="45">
        <v>126</v>
      </c>
      <c r="F17" s="45">
        <v>68</v>
      </c>
      <c r="G17" s="45">
        <v>108</v>
      </c>
      <c r="H17" s="123">
        <f t="shared" si="0"/>
        <v>2.9319144315343684E-3</v>
      </c>
      <c r="I17" s="124"/>
      <c r="J17" s="125" t="s">
        <v>63</v>
      </c>
      <c r="K17" s="53" t="s">
        <v>63</v>
      </c>
      <c r="L17" s="51"/>
      <c r="M17" s="45"/>
      <c r="N17" s="45"/>
      <c r="O17" s="45"/>
      <c r="P17" s="45"/>
      <c r="Q17" s="45"/>
      <c r="R17" s="45"/>
      <c r="S17" s="45"/>
      <c r="T17" s="45"/>
      <c r="U17" s="45"/>
      <c r="V17" s="33"/>
    </row>
    <row r="18" spans="1:22" s="1" customFormat="1" x14ac:dyDescent="0.3">
      <c r="A18" s="46" t="s">
        <v>40</v>
      </c>
      <c r="B18" s="45"/>
      <c r="C18" s="45">
        <v>1314</v>
      </c>
      <c r="D18" s="45">
        <v>1296</v>
      </c>
      <c r="E18" s="45">
        <v>1309</v>
      </c>
      <c r="F18" s="45">
        <v>3009</v>
      </c>
      <c r="G18" s="45">
        <v>3179</v>
      </c>
      <c r="H18" s="207">
        <f t="shared" si="0"/>
        <v>8.6301444239331088E-2</v>
      </c>
      <c r="I18" s="124"/>
      <c r="J18" s="125" t="s">
        <v>63</v>
      </c>
      <c r="K18" s="53" t="s">
        <v>63</v>
      </c>
      <c r="L18" s="51"/>
      <c r="M18" s="45"/>
      <c r="N18" s="45"/>
      <c r="O18" s="45"/>
      <c r="P18" s="45"/>
      <c r="Q18" s="45"/>
      <c r="R18" s="45"/>
      <c r="S18" s="45"/>
      <c r="T18" s="45"/>
      <c r="U18" s="45"/>
      <c r="V18" s="33"/>
    </row>
    <row r="19" spans="1:22" s="1" customFormat="1" x14ac:dyDescent="0.3">
      <c r="A19" s="46" t="s">
        <v>41</v>
      </c>
      <c r="B19" s="45"/>
      <c r="C19" s="45">
        <v>1171</v>
      </c>
      <c r="D19" s="45">
        <v>1266</v>
      </c>
      <c r="E19" s="45">
        <v>1426</v>
      </c>
      <c r="F19" s="45">
        <v>1578</v>
      </c>
      <c r="G19" s="45">
        <v>1385</v>
      </c>
      <c r="H19" s="123">
        <f t="shared" si="0"/>
        <v>3.759908784884352E-2</v>
      </c>
      <c r="I19" s="124"/>
      <c r="J19" s="125" t="s">
        <v>63</v>
      </c>
      <c r="K19" s="53" t="s">
        <v>63</v>
      </c>
      <c r="L19" s="51"/>
      <c r="M19" s="45"/>
      <c r="N19" s="45"/>
      <c r="O19" s="45"/>
      <c r="P19" s="45"/>
      <c r="Q19" s="45"/>
      <c r="R19" s="45"/>
      <c r="S19" s="45"/>
      <c r="T19" s="45"/>
      <c r="U19" s="45"/>
      <c r="V19" s="33"/>
    </row>
    <row r="20" spans="1:22" s="1" customFormat="1" x14ac:dyDescent="0.3">
      <c r="A20" s="67" t="s">
        <v>64</v>
      </c>
      <c r="B20" s="68"/>
      <c r="C20" s="68">
        <f>C23-C24</f>
        <v>19280</v>
      </c>
      <c r="D20" s="68">
        <f t="shared" ref="D20:F20" si="1">D23-D24</f>
        <v>19502</v>
      </c>
      <c r="E20" s="68">
        <f t="shared" si="1"/>
        <v>24788</v>
      </c>
      <c r="F20" s="68">
        <f t="shared" si="1"/>
        <v>26873</v>
      </c>
      <c r="G20" s="199">
        <v>16643</v>
      </c>
      <c r="H20" s="47">
        <f>G20/G23</f>
        <v>0.45181344337061569</v>
      </c>
      <c r="I20" s="68"/>
      <c r="J20" s="69"/>
      <c r="K20" s="70"/>
      <c r="L20" s="71"/>
      <c r="M20" s="68"/>
      <c r="N20" s="68"/>
      <c r="O20" s="68"/>
      <c r="P20" s="68"/>
      <c r="Q20" s="68"/>
      <c r="R20" s="68"/>
      <c r="S20" s="68"/>
      <c r="T20" s="68"/>
      <c r="U20" s="68"/>
      <c r="V20" s="72"/>
    </row>
    <row r="21" spans="1:22" s="1" customFormat="1" x14ac:dyDescent="0.3">
      <c r="A21" s="67"/>
      <c r="B21" s="68"/>
      <c r="C21" s="68"/>
      <c r="D21" s="68"/>
      <c r="E21" s="68"/>
      <c r="F21" s="68"/>
      <c r="G21" s="68"/>
      <c r="H21" s="105"/>
      <c r="I21" s="68"/>
      <c r="J21" s="69"/>
      <c r="K21" s="70"/>
      <c r="L21" s="71"/>
      <c r="M21" s="68"/>
      <c r="N21" s="68"/>
      <c r="O21" s="68"/>
      <c r="P21" s="68"/>
      <c r="Q21" s="68"/>
      <c r="R21" s="68"/>
      <c r="S21" s="68"/>
      <c r="T21" s="68"/>
      <c r="U21" s="68"/>
      <c r="V21" s="72"/>
    </row>
    <row r="22" spans="1:22" s="1" customFormat="1" x14ac:dyDescent="0.3">
      <c r="A22" s="67"/>
      <c r="B22" s="68"/>
      <c r="C22" s="68"/>
      <c r="D22" s="68"/>
      <c r="E22" s="68"/>
      <c r="F22" s="68"/>
      <c r="G22" s="68"/>
      <c r="H22" s="105"/>
      <c r="I22" s="68"/>
      <c r="J22" s="69"/>
      <c r="K22" s="70"/>
      <c r="L22" s="71"/>
      <c r="M22" s="68"/>
      <c r="N22" s="68"/>
      <c r="O22" s="68"/>
      <c r="P22" s="68"/>
      <c r="Q22" s="68"/>
      <c r="R22" s="68"/>
      <c r="S22" s="68"/>
      <c r="T22" s="68"/>
      <c r="U22" s="68"/>
      <c r="V22" s="72"/>
    </row>
    <row r="23" spans="1:22" s="1" customFormat="1" ht="15" thickBot="1" x14ac:dyDescent="0.35">
      <c r="A23" s="48" t="s">
        <v>65</v>
      </c>
      <c r="B23" s="49"/>
      <c r="C23" s="106">
        <v>37114</v>
      </c>
      <c r="D23" s="106">
        <v>34783</v>
      </c>
      <c r="E23" s="106">
        <v>39032</v>
      </c>
      <c r="F23" s="106">
        <v>40737</v>
      </c>
      <c r="G23" s="106">
        <v>36836</v>
      </c>
      <c r="H23" s="73">
        <f>SUM(H4:H20)</f>
        <v>0.99999999999999989</v>
      </c>
      <c r="I23" s="50"/>
      <c r="J23" s="34"/>
      <c r="K23" s="54"/>
      <c r="L23" s="52"/>
      <c r="M23" s="50"/>
      <c r="N23" s="50"/>
      <c r="O23" s="50"/>
      <c r="P23" s="50"/>
      <c r="Q23" s="50"/>
      <c r="R23" s="50"/>
      <c r="S23" s="50"/>
      <c r="T23" s="50"/>
      <c r="U23" s="50"/>
      <c r="V23" s="35"/>
    </row>
    <row r="24" spans="1:22" s="1" customFormat="1" x14ac:dyDescent="0.3">
      <c r="A24" s="1" t="s">
        <v>66</v>
      </c>
      <c r="C24" s="1">
        <f>SUM(C7:C13,C4:C6)</f>
        <v>17834</v>
      </c>
      <c r="D24" s="1">
        <f t="shared" ref="D24:E24" si="2">SUM(D7:D13,D4:D6)</f>
        <v>15281</v>
      </c>
      <c r="E24" s="1">
        <f t="shared" si="2"/>
        <v>14244</v>
      </c>
      <c r="F24" s="1">
        <f>SUM(F7:F13,F4:F6)</f>
        <v>13864</v>
      </c>
      <c r="G24" s="1">
        <f>SUM(G7:G13,G4:G6)</f>
        <v>13168</v>
      </c>
      <c r="H24" s="66"/>
      <c r="J24" s="30"/>
      <c r="K24" s="30"/>
    </row>
    <row r="25" spans="1:22" s="1" customFormat="1" x14ac:dyDescent="0.3">
      <c r="A25" s="1" t="s">
        <v>67</v>
      </c>
      <c r="G25" s="30"/>
      <c r="J25" s="30"/>
      <c r="K25" s="30"/>
      <c r="L25" s="30"/>
      <c r="M25" s="30"/>
      <c r="N25" s="30"/>
      <c r="O25" s="30"/>
      <c r="P25" s="30"/>
      <c r="Q25" s="30"/>
      <c r="R25" s="30"/>
      <c r="S25" s="30"/>
      <c r="T25" s="30"/>
      <c r="U25" s="30"/>
    </row>
    <row r="26" spans="1:22" s="1" customFormat="1" x14ac:dyDescent="0.3">
      <c r="A26" s="2" t="s">
        <v>68</v>
      </c>
      <c r="B26" s="30"/>
      <c r="C26" s="30"/>
      <c r="D26" s="30"/>
      <c r="E26" s="30"/>
      <c r="F26" s="30"/>
      <c r="G26" s="30"/>
      <c r="J26" s="30"/>
      <c r="K26" s="30"/>
      <c r="L26" s="30"/>
      <c r="M26" s="30"/>
      <c r="N26" s="30"/>
      <c r="O26" s="30"/>
      <c r="P26" s="30"/>
      <c r="Q26" s="30"/>
      <c r="R26" s="30"/>
      <c r="S26" s="30"/>
      <c r="T26" s="30"/>
      <c r="U26" s="30"/>
    </row>
    <row r="27" spans="1:22" s="1" customFormat="1" x14ac:dyDescent="0.3">
      <c r="A27" s="42" t="s">
        <v>30</v>
      </c>
      <c r="B27" s="43" t="s">
        <v>69</v>
      </c>
      <c r="C27" s="1">
        <v>45.5</v>
      </c>
      <c r="J27" s="30"/>
      <c r="K27" s="30"/>
      <c r="L27" s="30"/>
      <c r="M27" s="30"/>
      <c r="N27" s="30"/>
      <c r="O27" s="30"/>
      <c r="P27" s="30"/>
      <c r="Q27" s="30"/>
      <c r="R27" s="30"/>
      <c r="S27" s="30"/>
      <c r="T27" s="30"/>
      <c r="U27" s="30"/>
    </row>
    <row r="28" spans="1:22" s="1" customFormat="1" x14ac:dyDescent="0.3">
      <c r="A28" s="42" t="s">
        <v>31</v>
      </c>
      <c r="B28" s="43" t="s">
        <v>69</v>
      </c>
      <c r="C28" s="1">
        <v>39.200000000000003</v>
      </c>
      <c r="J28" s="30"/>
      <c r="K28" s="30"/>
      <c r="L28" s="30"/>
      <c r="M28" s="30"/>
      <c r="N28" s="30"/>
      <c r="O28" s="30"/>
      <c r="P28" s="30"/>
      <c r="Q28" s="30"/>
      <c r="R28" s="30"/>
      <c r="S28" s="30"/>
      <c r="T28" s="30"/>
      <c r="U28" s="30"/>
    </row>
    <row r="29" spans="1:22" s="1" customFormat="1" x14ac:dyDescent="0.3">
      <c r="A29" s="42" t="s">
        <v>32</v>
      </c>
      <c r="B29" s="43" t="s">
        <v>69</v>
      </c>
      <c r="C29" s="1">
        <v>39.5</v>
      </c>
      <c r="J29" s="30"/>
      <c r="K29" s="30"/>
      <c r="L29" s="30"/>
      <c r="M29" s="30"/>
      <c r="N29" s="30"/>
      <c r="O29" s="30"/>
      <c r="P29" s="30"/>
      <c r="Q29" s="30"/>
      <c r="R29" s="30"/>
      <c r="S29" s="30"/>
      <c r="T29" s="30"/>
      <c r="U29" s="30"/>
    </row>
    <row r="30" spans="1:22" s="1" customFormat="1" x14ac:dyDescent="0.3">
      <c r="A30" s="42" t="s">
        <v>33</v>
      </c>
      <c r="B30" s="43" t="s">
        <v>69</v>
      </c>
      <c r="C30" s="1">
        <v>39.5</v>
      </c>
      <c r="J30" s="30"/>
      <c r="K30" s="30"/>
      <c r="L30" s="30"/>
      <c r="M30" s="30"/>
      <c r="N30" s="30"/>
      <c r="O30" s="30"/>
      <c r="P30" s="30"/>
      <c r="Q30" s="30"/>
      <c r="R30" s="30"/>
      <c r="S30" s="30"/>
      <c r="T30" s="30"/>
      <c r="U30" s="30"/>
    </row>
    <row r="31" spans="1:22" s="1" customFormat="1" x14ac:dyDescent="0.3">
      <c r="A31" s="42" t="s">
        <v>34</v>
      </c>
      <c r="B31" s="43" t="s">
        <v>69</v>
      </c>
      <c r="C31" s="1">
        <v>42.5</v>
      </c>
      <c r="J31" s="30"/>
      <c r="K31" s="30"/>
      <c r="L31" s="30"/>
      <c r="M31" s="30"/>
      <c r="N31" s="30"/>
      <c r="O31" s="30"/>
      <c r="P31" s="30"/>
      <c r="Q31" s="30"/>
      <c r="R31" s="30"/>
      <c r="S31" s="30"/>
      <c r="T31" s="30"/>
      <c r="U31" s="30"/>
    </row>
    <row r="32" spans="1:22" s="1" customFormat="1" x14ac:dyDescent="0.3">
      <c r="A32" s="42" t="s">
        <v>35</v>
      </c>
      <c r="B32" s="43" t="s">
        <v>69</v>
      </c>
      <c r="C32" s="1">
        <v>42.3</v>
      </c>
      <c r="J32" s="30"/>
      <c r="K32" s="30"/>
      <c r="L32" s="30"/>
      <c r="M32" s="30"/>
      <c r="N32" s="30"/>
      <c r="O32" s="30"/>
      <c r="P32" s="30"/>
      <c r="Q32" s="30"/>
      <c r="R32" s="30"/>
      <c r="S32" s="30"/>
      <c r="T32" s="30"/>
      <c r="U32" s="30"/>
    </row>
    <row r="33" spans="1:21" s="1" customFormat="1" x14ac:dyDescent="0.3">
      <c r="A33" s="42" t="s">
        <v>29</v>
      </c>
      <c r="B33" s="43" t="s">
        <v>70</v>
      </c>
      <c r="C33" s="1">
        <v>38.1</v>
      </c>
      <c r="J33" s="30"/>
      <c r="K33" s="30"/>
      <c r="L33" s="30"/>
      <c r="M33" s="30"/>
      <c r="N33" s="30"/>
      <c r="O33" s="30"/>
      <c r="P33" s="30"/>
      <c r="Q33" s="30"/>
      <c r="R33" s="30"/>
      <c r="S33" s="30"/>
      <c r="T33" s="30"/>
      <c r="U33" s="30"/>
    </row>
    <row r="34" spans="1:21" s="1" customFormat="1" x14ac:dyDescent="0.3">
      <c r="A34" s="44" t="s">
        <v>71</v>
      </c>
      <c r="B34" s="43"/>
      <c r="J34" s="30"/>
      <c r="K34" s="30"/>
      <c r="L34" s="30"/>
      <c r="M34" s="30"/>
      <c r="N34" s="30"/>
      <c r="O34" s="30"/>
      <c r="P34" s="30"/>
      <c r="Q34" s="30"/>
      <c r="R34" s="30"/>
      <c r="S34" s="30"/>
      <c r="T34" s="30"/>
      <c r="U34" s="30"/>
    </row>
    <row r="35" spans="1:21" s="1" customFormat="1" x14ac:dyDescent="0.3">
      <c r="A35" s="42" t="s">
        <v>34</v>
      </c>
      <c r="B35" s="43" t="s">
        <v>72</v>
      </c>
      <c r="C35" s="1">
        <v>0.84499999999999997</v>
      </c>
      <c r="J35" s="30"/>
      <c r="K35" s="30"/>
      <c r="L35" s="30"/>
      <c r="M35" s="30"/>
      <c r="N35" s="30"/>
      <c r="O35" s="30"/>
      <c r="P35" s="30"/>
      <c r="Q35" s="30"/>
      <c r="R35" s="30"/>
      <c r="S35" s="30"/>
      <c r="T35" s="30"/>
      <c r="U35" s="30"/>
    </row>
    <row r="36" spans="1:21" s="1" customFormat="1" x14ac:dyDescent="0.3">
      <c r="A36" s="42" t="s">
        <v>35</v>
      </c>
      <c r="B36" s="43" t="s">
        <v>72</v>
      </c>
      <c r="C36" s="1">
        <v>0.83250000000000002</v>
      </c>
      <c r="J36" s="30"/>
      <c r="K36" s="30"/>
      <c r="L36" s="30"/>
      <c r="M36" s="30"/>
      <c r="N36" s="30"/>
      <c r="O36" s="30"/>
      <c r="P36" s="30"/>
      <c r="Q36" s="30"/>
      <c r="R36" s="30"/>
      <c r="S36" s="30"/>
      <c r="T36" s="30"/>
      <c r="U36" s="30"/>
    </row>
    <row r="37" spans="1:21" s="1" customFormat="1" x14ac:dyDescent="0.3">
      <c r="J37" s="30"/>
      <c r="K37" s="30"/>
      <c r="L37" s="30"/>
      <c r="M37" s="30"/>
      <c r="N37" s="30"/>
      <c r="O37" s="30"/>
      <c r="P37" s="30"/>
      <c r="Q37" s="30"/>
      <c r="R37" s="30"/>
      <c r="S37" s="30"/>
      <c r="T37" s="30"/>
      <c r="U37" s="30"/>
    </row>
    <row r="38" spans="1:21" s="1" customFormat="1" x14ac:dyDescent="0.3">
      <c r="J38" s="30"/>
      <c r="K38" s="30"/>
      <c r="L38" s="30"/>
      <c r="M38" s="30"/>
      <c r="N38" s="30"/>
      <c r="O38" s="30"/>
      <c r="P38" s="30"/>
      <c r="Q38" s="30"/>
      <c r="R38" s="30"/>
      <c r="S38" s="30"/>
      <c r="T38" s="30"/>
      <c r="U38" s="30"/>
    </row>
    <row r="39" spans="1:21" s="1" customFormat="1" x14ac:dyDescent="0.3">
      <c r="J39" s="30"/>
      <c r="K39" s="30"/>
      <c r="L39" s="30"/>
      <c r="M39" s="30"/>
      <c r="N39" s="30"/>
      <c r="O39" s="30"/>
      <c r="P39" s="30"/>
      <c r="Q39" s="30"/>
      <c r="R39" s="30"/>
      <c r="S39" s="30"/>
      <c r="T39" s="30"/>
      <c r="U39" s="30"/>
    </row>
    <row r="40" spans="1:21" s="1" customFormat="1" x14ac:dyDescent="0.3">
      <c r="J40" s="30"/>
      <c r="K40" s="30"/>
      <c r="L40" s="30"/>
      <c r="M40" s="30"/>
      <c r="N40" s="30"/>
      <c r="O40" s="30"/>
      <c r="P40" s="30"/>
      <c r="Q40" s="30"/>
      <c r="R40" s="30"/>
      <c r="S40" s="30"/>
      <c r="T40" s="30"/>
      <c r="U40" s="30"/>
    </row>
    <row r="41" spans="1:21" s="1" customFormat="1" x14ac:dyDescent="0.3">
      <c r="H41" s="65"/>
      <c r="J41" s="30"/>
      <c r="K41" s="30"/>
      <c r="L41" s="30"/>
      <c r="M41" s="30"/>
      <c r="N41" s="30"/>
      <c r="O41" s="30"/>
      <c r="P41" s="30"/>
      <c r="Q41" s="30"/>
      <c r="R41" s="30"/>
      <c r="S41" s="30"/>
      <c r="T41" s="30"/>
      <c r="U41" s="30"/>
    </row>
    <row r="42" spans="1:21" s="1" customFormat="1" x14ac:dyDescent="0.3">
      <c r="J42" s="30"/>
      <c r="K42" s="30"/>
      <c r="L42" s="30"/>
      <c r="M42" s="30"/>
      <c r="N42" s="30"/>
      <c r="O42" s="30"/>
      <c r="P42" s="30"/>
      <c r="Q42" s="30"/>
      <c r="R42" s="30"/>
      <c r="S42" s="30"/>
      <c r="T42" s="30"/>
      <c r="U42" s="30"/>
    </row>
    <row r="43" spans="1:21" s="1" customFormat="1" x14ac:dyDescent="0.3">
      <c r="J43" s="30"/>
      <c r="K43" s="30"/>
    </row>
    <row r="44" spans="1:21" s="1" customFormat="1" x14ac:dyDescent="0.3">
      <c r="J44" s="30"/>
      <c r="K44" s="30"/>
    </row>
    <row r="45" spans="1:21" s="1" customFormat="1" x14ac:dyDescent="0.3">
      <c r="J45" s="30"/>
      <c r="K45" s="30"/>
    </row>
    <row r="46" spans="1:21" s="1" customFormat="1" x14ac:dyDescent="0.3">
      <c r="J46" s="30"/>
      <c r="K46" s="30"/>
    </row>
    <row r="47" spans="1:21" s="1" customFormat="1" x14ac:dyDescent="0.3">
      <c r="J47" s="30"/>
      <c r="K47" s="30"/>
    </row>
    <row r="48" spans="1:21" s="1" customFormat="1" x14ac:dyDescent="0.3">
      <c r="J48" s="30"/>
      <c r="K48" s="30"/>
    </row>
    <row r="49" spans="10:11" s="1" customFormat="1" x14ac:dyDescent="0.3">
      <c r="J49" s="30"/>
      <c r="K49" s="30"/>
    </row>
    <row r="50" spans="10:11" s="1" customFormat="1" x14ac:dyDescent="0.3">
      <c r="J50" s="30"/>
      <c r="K50" s="30"/>
    </row>
    <row r="51" spans="10:11" s="1" customFormat="1" x14ac:dyDescent="0.3">
      <c r="J51" s="30"/>
      <c r="K51" s="30"/>
    </row>
    <row r="52" spans="10:11" s="1" customFormat="1" x14ac:dyDescent="0.3">
      <c r="J52" s="30"/>
      <c r="K52" s="30"/>
    </row>
    <row r="53" spans="10:11" s="1" customFormat="1" x14ac:dyDescent="0.3">
      <c r="J53" s="30"/>
      <c r="K53" s="30"/>
    </row>
    <row r="54" spans="10:11" s="1" customFormat="1" x14ac:dyDescent="0.3">
      <c r="J54" s="30"/>
      <c r="K54" s="30"/>
    </row>
    <row r="55" spans="10:11" s="1" customFormat="1" x14ac:dyDescent="0.3">
      <c r="J55" s="30"/>
      <c r="K55" s="30"/>
    </row>
    <row r="56" spans="10:11" s="1" customFormat="1" x14ac:dyDescent="0.3">
      <c r="J56" s="30"/>
      <c r="K56" s="30"/>
    </row>
    <row r="57" spans="10:11" s="1" customFormat="1" x14ac:dyDescent="0.3">
      <c r="J57" s="30"/>
      <c r="K57" s="30"/>
    </row>
    <row r="58" spans="10:11" s="1" customFormat="1" x14ac:dyDescent="0.3">
      <c r="J58" s="30"/>
      <c r="K58" s="30"/>
    </row>
    <row r="59" spans="10:11" s="1" customFormat="1" x14ac:dyDescent="0.3">
      <c r="J59" s="30"/>
      <c r="K59" s="30"/>
    </row>
    <row r="60" spans="10:11" s="1" customFormat="1" x14ac:dyDescent="0.3">
      <c r="J60" s="30"/>
      <c r="K60" s="30"/>
    </row>
    <row r="61" spans="10:11" s="1" customFormat="1" x14ac:dyDescent="0.3">
      <c r="J61" s="30"/>
      <c r="K61" s="30"/>
    </row>
    <row r="62" spans="10:11" s="1" customFormat="1" x14ac:dyDescent="0.3">
      <c r="J62" s="30"/>
      <c r="K62" s="30"/>
    </row>
    <row r="63" spans="10:11" s="1" customFormat="1" x14ac:dyDescent="0.3">
      <c r="J63" s="30"/>
      <c r="K63" s="30"/>
    </row>
    <row r="64" spans="10:11" s="1" customFormat="1" x14ac:dyDescent="0.3">
      <c r="J64" s="30"/>
      <c r="K64" s="30"/>
    </row>
    <row r="65" spans="10:11" s="1" customFormat="1" x14ac:dyDescent="0.3">
      <c r="J65" s="30"/>
      <c r="K65" s="30"/>
    </row>
    <row r="66" spans="10:11" s="1" customFormat="1" x14ac:dyDescent="0.3">
      <c r="J66" s="30"/>
      <c r="K66" s="30"/>
    </row>
    <row r="67" spans="10:11" s="1" customFormat="1" x14ac:dyDescent="0.3">
      <c r="J67" s="30"/>
      <c r="K67" s="30"/>
    </row>
    <row r="68" spans="10:11" s="1" customFormat="1" x14ac:dyDescent="0.3">
      <c r="J68" s="30"/>
      <c r="K68" s="30"/>
    </row>
    <row r="69" spans="10:11" s="1" customFormat="1" x14ac:dyDescent="0.3">
      <c r="J69" s="30"/>
      <c r="K69" s="30"/>
    </row>
    <row r="70" spans="10:11" s="1" customFormat="1" x14ac:dyDescent="0.3">
      <c r="J70" s="30"/>
      <c r="K70" s="30"/>
    </row>
    <row r="71" spans="10:11" s="1" customFormat="1" x14ac:dyDescent="0.3">
      <c r="J71" s="30"/>
      <c r="K71" s="30"/>
    </row>
    <row r="72" spans="10:11" s="1" customFormat="1" x14ac:dyDescent="0.3">
      <c r="J72" s="30"/>
      <c r="K72" s="30"/>
    </row>
    <row r="73" spans="10:11" s="1" customFormat="1" x14ac:dyDescent="0.3">
      <c r="J73" s="30"/>
      <c r="K73" s="30"/>
    </row>
    <row r="74" spans="10:11" s="1" customFormat="1" x14ac:dyDescent="0.3">
      <c r="J74" s="30"/>
      <c r="K74" s="30"/>
    </row>
    <row r="75" spans="10:11" s="1" customFormat="1" x14ac:dyDescent="0.3">
      <c r="J75" s="30"/>
      <c r="K75" s="30"/>
    </row>
    <row r="76" spans="10:11" s="1" customFormat="1" x14ac:dyDescent="0.3">
      <c r="J76" s="30"/>
      <c r="K76" s="30"/>
    </row>
    <row r="77" spans="10:11" s="1" customFormat="1" x14ac:dyDescent="0.3">
      <c r="J77" s="30"/>
      <c r="K77" s="30"/>
    </row>
    <row r="78" spans="10:11" s="1" customFormat="1" x14ac:dyDescent="0.3">
      <c r="J78" s="30"/>
      <c r="K78" s="30"/>
    </row>
    <row r="79" spans="10:11" s="1" customFormat="1" x14ac:dyDescent="0.3">
      <c r="J79" s="30"/>
      <c r="K79" s="30"/>
    </row>
    <row r="80" spans="10:11" s="1" customFormat="1" x14ac:dyDescent="0.3">
      <c r="J80" s="30"/>
      <c r="K80" s="30"/>
    </row>
    <row r="81" spans="10:11" s="1" customFormat="1" x14ac:dyDescent="0.3">
      <c r="J81" s="30"/>
      <c r="K81" s="30"/>
    </row>
  </sheetData>
  <mergeCells count="38">
    <mergeCell ref="T2:V2"/>
    <mergeCell ref="L2:R2"/>
    <mergeCell ref="L12:M12"/>
    <mergeCell ref="N12:O12"/>
    <mergeCell ref="P12:Q12"/>
    <mergeCell ref="T12:U12"/>
    <mergeCell ref="L8:M8"/>
    <mergeCell ref="N8:O8"/>
    <mergeCell ref="P8:Q8"/>
    <mergeCell ref="T8:U8"/>
    <mergeCell ref="L9:M9"/>
    <mergeCell ref="N9:O9"/>
    <mergeCell ref="T9:U9"/>
    <mergeCell ref="P9:Q9"/>
    <mergeCell ref="L6:M6"/>
    <mergeCell ref="N6:O6"/>
    <mergeCell ref="L13:M13"/>
    <mergeCell ref="N13:O13"/>
    <mergeCell ref="P13:Q13"/>
    <mergeCell ref="T13:U13"/>
    <mergeCell ref="L10:M10"/>
    <mergeCell ref="N10:O10"/>
    <mergeCell ref="P10:Q10"/>
    <mergeCell ref="T10:U10"/>
    <mergeCell ref="L11:M11"/>
    <mergeCell ref="N11:O11"/>
    <mergeCell ref="P11:Q11"/>
    <mergeCell ref="T11:U11"/>
    <mergeCell ref="L4:M4"/>
    <mergeCell ref="N4:O4"/>
    <mergeCell ref="P4:Q4"/>
    <mergeCell ref="P6:Q6"/>
    <mergeCell ref="L7:M7"/>
    <mergeCell ref="N7:O7"/>
    <mergeCell ref="P7:Q7"/>
    <mergeCell ref="L5:M5"/>
    <mergeCell ref="N5:O5"/>
    <mergeCell ref="P5:Q5"/>
  </mergeCells>
  <pageMargins left="0.7" right="0.7" top="0.75" bottom="0.75" header="0.3" footer="0.3"/>
  <pageSetup paperSize="9" orientation="portrait" verticalDpi="0" r:id="rId1"/>
  <headerFooter>
    <oddFooter>&amp;C&amp;7&amp;B&amp;"Arial"Document Classification: KPMG Confidential</oddFooter>
  </headerFooter>
  <ignoredErrors>
    <ignoredError sqref="U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B1B19-DD88-48BC-9EC3-E8F21DDC2963}">
  <dimension ref="A1:E3"/>
  <sheetViews>
    <sheetView workbookViewId="0"/>
  </sheetViews>
  <sheetFormatPr defaultRowHeight="14.4" x14ac:dyDescent="0.3"/>
  <sheetData>
    <row r="1" spans="1:5" x14ac:dyDescent="0.3">
      <c r="A1" s="64" t="s">
        <v>0</v>
      </c>
      <c r="B1" s="64" t="s">
        <v>1</v>
      </c>
      <c r="C1" s="64" t="s">
        <v>2</v>
      </c>
      <c r="D1" s="64" t="s">
        <v>3</v>
      </c>
      <c r="E1" s="64" t="s">
        <v>4</v>
      </c>
    </row>
    <row r="2" spans="1:5" x14ac:dyDescent="0.3">
      <c r="A2">
        <v>1</v>
      </c>
      <c r="B2">
        <v>1</v>
      </c>
      <c r="C2">
        <v>5</v>
      </c>
      <c r="D2">
        <v>26</v>
      </c>
      <c r="E2" t="s">
        <v>73</v>
      </c>
    </row>
    <row r="3" spans="1:5" x14ac:dyDescent="0.3">
      <c r="A3">
        <v>1</v>
      </c>
      <c r="B3">
        <v>30</v>
      </c>
      <c r="C3">
        <v>6</v>
      </c>
      <c r="D3">
        <v>38</v>
      </c>
      <c r="E3"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0467A-0A67-4800-BFA2-E6532E010AAC}">
  <dimension ref="A1:F38"/>
  <sheetViews>
    <sheetView showGridLines="0" topLeftCell="A19" zoomScale="130" zoomScaleNormal="130" workbookViewId="0">
      <selection activeCell="I35" sqref="I35"/>
    </sheetView>
  </sheetViews>
  <sheetFormatPr defaultRowHeight="14.4" x14ac:dyDescent="0.3"/>
  <cols>
    <col min="1" max="1" width="20.6640625" customWidth="1"/>
    <col min="3" max="3" width="8.88671875" customWidth="1"/>
    <col min="5" max="5" width="10.109375" customWidth="1"/>
    <col min="6" max="6" width="8.88671875" customWidth="1"/>
  </cols>
  <sheetData>
    <row r="1" spans="1:5" ht="30" customHeight="1" x14ac:dyDescent="0.3">
      <c r="A1" s="93" t="s">
        <v>47</v>
      </c>
      <c r="B1" s="92"/>
      <c r="C1" s="172" t="s">
        <v>48</v>
      </c>
      <c r="D1" s="171" t="s">
        <v>75</v>
      </c>
      <c r="E1" s="170" t="s">
        <v>76</v>
      </c>
    </row>
    <row r="2" spans="1:5" ht="12" customHeight="1" x14ac:dyDescent="0.3">
      <c r="A2" s="88" t="s">
        <v>21</v>
      </c>
      <c r="B2" s="89"/>
      <c r="C2" s="94">
        <v>7.32978607883592E-4</v>
      </c>
      <c r="D2" s="102">
        <f>F36</f>
        <v>358.11720000000105</v>
      </c>
      <c r="E2" s="103">
        <v>7.3297860788359211E-4</v>
      </c>
    </row>
    <row r="3" spans="1:5" ht="12" customHeight="1" x14ac:dyDescent="0.3">
      <c r="A3" s="88" t="s">
        <v>22</v>
      </c>
      <c r="B3" s="89"/>
      <c r="C3" s="94">
        <v>0</v>
      </c>
      <c r="D3" s="102">
        <f t="shared" ref="D3:D4" si="0">F37</f>
        <v>305.80920000000089</v>
      </c>
      <c r="E3" s="103">
        <v>0</v>
      </c>
    </row>
    <row r="4" spans="1:5" ht="12" customHeight="1" x14ac:dyDescent="0.3">
      <c r="A4" s="88" t="s">
        <v>23</v>
      </c>
      <c r="B4" s="89"/>
      <c r="C4" s="94">
        <v>7.3515039635139542E-2</v>
      </c>
      <c r="D4" s="102">
        <f t="shared" si="0"/>
        <v>279.55368000000072</v>
      </c>
      <c r="E4" s="103">
        <v>7.3515039635139542E-2</v>
      </c>
    </row>
    <row r="5" spans="1:5" ht="12" customHeight="1" x14ac:dyDescent="0.3">
      <c r="A5" s="88" t="s">
        <v>24</v>
      </c>
      <c r="B5" s="89"/>
      <c r="C5" s="94">
        <v>2.3075252470409383E-2</v>
      </c>
      <c r="D5" s="102">
        <v>390</v>
      </c>
      <c r="E5" s="103">
        <v>2.3075252470409383E-2</v>
      </c>
    </row>
    <row r="6" spans="1:5" ht="12" customHeight="1" x14ac:dyDescent="0.3">
      <c r="A6" s="88" t="s">
        <v>25</v>
      </c>
      <c r="B6" s="89"/>
      <c r="C6" s="94">
        <v>4.2349875122163101E-3</v>
      </c>
      <c r="D6" s="102">
        <v>390</v>
      </c>
      <c r="E6" s="103">
        <v>4.2349875122163101E-3</v>
      </c>
    </row>
    <row r="7" spans="1:5" ht="12" customHeight="1" x14ac:dyDescent="0.3">
      <c r="A7" s="88" t="s">
        <v>26</v>
      </c>
      <c r="B7" s="89"/>
      <c r="C7" s="94">
        <v>0</v>
      </c>
      <c r="D7" s="102">
        <v>390</v>
      </c>
      <c r="E7" s="103">
        <v>0</v>
      </c>
    </row>
    <row r="8" spans="1:5" ht="12" customHeight="1" x14ac:dyDescent="0.3">
      <c r="A8" s="88" t="s">
        <v>77</v>
      </c>
      <c r="B8" s="89"/>
      <c r="C8" s="94">
        <v>2.8776197198392877E-3</v>
      </c>
      <c r="D8" s="102">
        <v>390</v>
      </c>
      <c r="E8" s="103"/>
    </row>
    <row r="9" spans="1:5" ht="12" customHeight="1" x14ac:dyDescent="0.3">
      <c r="A9" s="88" t="s">
        <v>78</v>
      </c>
      <c r="B9" s="89"/>
      <c r="C9" s="94">
        <v>0.36258008469975023</v>
      </c>
      <c r="D9" s="102">
        <v>390</v>
      </c>
      <c r="E9" s="103"/>
    </row>
    <row r="10" spans="1:5" ht="12" customHeight="1" x14ac:dyDescent="0.3">
      <c r="A10" s="88" t="s">
        <v>79</v>
      </c>
      <c r="B10" s="89"/>
      <c r="C10" s="94">
        <v>4.712780975133022E-2</v>
      </c>
      <c r="D10" s="102">
        <v>390</v>
      </c>
      <c r="E10" s="103"/>
    </row>
    <row r="11" spans="1:5" ht="12" customHeight="1" x14ac:dyDescent="0.3">
      <c r="A11" s="88" t="s">
        <v>80</v>
      </c>
      <c r="B11" s="89"/>
      <c r="C11" s="94">
        <v>0</v>
      </c>
      <c r="D11" s="102">
        <v>390</v>
      </c>
      <c r="E11" s="103">
        <v>0</v>
      </c>
    </row>
    <row r="12" spans="1:5" ht="12" customHeight="1" x14ac:dyDescent="0.3">
      <c r="A12" s="88" t="s">
        <v>81</v>
      </c>
      <c r="B12" s="89"/>
      <c r="C12" s="94">
        <v>1.1917689217070258E-2</v>
      </c>
      <c r="D12" s="102">
        <v>390</v>
      </c>
      <c r="E12" s="103"/>
    </row>
    <row r="13" spans="1:5" ht="12" customHeight="1" x14ac:dyDescent="0.3">
      <c r="A13" s="88" t="s">
        <v>29</v>
      </c>
      <c r="B13" s="89"/>
      <c r="C13" s="94">
        <v>0.24991855793245737</v>
      </c>
      <c r="D13" s="102">
        <v>202.15728000000058</v>
      </c>
      <c r="E13" s="103">
        <v>0.24991855793245737</v>
      </c>
    </row>
    <row r="14" spans="1:5" ht="12" customHeight="1" x14ac:dyDescent="0.3">
      <c r="A14" s="88" t="s">
        <v>30</v>
      </c>
      <c r="B14" s="89"/>
      <c r="C14" s="94">
        <v>3.7191877511130417E-3</v>
      </c>
      <c r="D14" s="102">
        <v>269.79418800000076</v>
      </c>
      <c r="E14" s="103">
        <v>3.7191877511130417E-3</v>
      </c>
    </row>
    <row r="15" spans="1:5" ht="12" customHeight="1" x14ac:dyDescent="0.3">
      <c r="A15" s="88" t="s">
        <v>31</v>
      </c>
      <c r="B15" s="89"/>
      <c r="C15" s="94">
        <v>0</v>
      </c>
      <c r="D15" s="102">
        <v>279.55368000000072</v>
      </c>
      <c r="E15" s="103">
        <v>0</v>
      </c>
    </row>
    <row r="16" spans="1:5" ht="12" customHeight="1" x14ac:dyDescent="0.3">
      <c r="A16" s="88" t="s">
        <v>32</v>
      </c>
      <c r="B16" s="89"/>
      <c r="C16" s="94">
        <v>1.810728635030948E-2</v>
      </c>
      <c r="D16" s="102">
        <v>305.80920000000089</v>
      </c>
      <c r="E16" s="103">
        <v>1.810728635030948E-2</v>
      </c>
    </row>
    <row r="17" spans="1:6" ht="12" customHeight="1" x14ac:dyDescent="0.3">
      <c r="A17" s="88" t="s">
        <v>33</v>
      </c>
      <c r="B17" s="89"/>
      <c r="C17" s="94">
        <v>3.4477141926376369E-3</v>
      </c>
      <c r="D17" s="102">
        <v>269.79418800000076</v>
      </c>
      <c r="E17" s="103">
        <v>3.4477141926376369E-3</v>
      </c>
    </row>
    <row r="18" spans="1:6" ht="12" customHeight="1" x14ac:dyDescent="0.3">
      <c r="A18" s="88" t="s">
        <v>34</v>
      </c>
      <c r="B18" s="89"/>
      <c r="C18" s="94">
        <v>4.5879031382343363E-3</v>
      </c>
      <c r="D18" s="102">
        <v>269.79418800000076</v>
      </c>
      <c r="E18" s="103">
        <v>4.5879031382343363E-3</v>
      </c>
    </row>
    <row r="19" spans="1:6" ht="12" customHeight="1" x14ac:dyDescent="0.3">
      <c r="A19" s="88" t="s">
        <v>35</v>
      </c>
      <c r="B19" s="89"/>
      <c r="C19" s="94">
        <v>3.4477141926376369E-3</v>
      </c>
      <c r="D19" s="102">
        <v>269.79418800000076</v>
      </c>
      <c r="E19" s="103">
        <v>3.4477141926376369E-3</v>
      </c>
    </row>
    <row r="20" spans="1:6" ht="12" customHeight="1" x14ac:dyDescent="0.3">
      <c r="A20" s="88" t="s">
        <v>36</v>
      </c>
      <c r="B20" s="89"/>
      <c r="C20" s="94">
        <v>0</v>
      </c>
      <c r="D20" s="102">
        <v>251.62894800000075</v>
      </c>
      <c r="E20" s="103">
        <v>0</v>
      </c>
    </row>
    <row r="21" spans="1:6" ht="12" customHeight="1" x14ac:dyDescent="0.3">
      <c r="A21" s="88" t="s">
        <v>37</v>
      </c>
      <c r="B21" s="89"/>
      <c r="C21" s="94">
        <v>0</v>
      </c>
      <c r="D21" s="102">
        <v>251.62894800000075</v>
      </c>
      <c r="E21" s="103">
        <v>0</v>
      </c>
    </row>
    <row r="22" spans="1:6" ht="12" customHeight="1" x14ac:dyDescent="0.3">
      <c r="A22" s="88" t="s">
        <v>38</v>
      </c>
      <c r="B22" s="89"/>
      <c r="C22" s="94">
        <v>6.387772830926268E-2</v>
      </c>
      <c r="D22" s="102">
        <v>202.15728000000058</v>
      </c>
      <c r="E22" s="103">
        <v>6.387772830926268E-2</v>
      </c>
    </row>
    <row r="23" spans="1:6" ht="12" customHeight="1" x14ac:dyDescent="0.3">
      <c r="A23" s="88" t="s">
        <v>39</v>
      </c>
      <c r="B23" s="89"/>
      <c r="C23" s="94">
        <v>2.9319144315343684E-3</v>
      </c>
      <c r="D23" s="102">
        <v>202.15728000000058</v>
      </c>
      <c r="E23" s="103"/>
    </row>
    <row r="24" spans="1:6" ht="12" customHeight="1" x14ac:dyDescent="0.3">
      <c r="A24" s="88" t="s">
        <v>40</v>
      </c>
      <c r="B24" s="89"/>
      <c r="C24" s="94">
        <v>8.6301444239331088E-2</v>
      </c>
      <c r="D24" s="102">
        <v>202.15728000000058</v>
      </c>
      <c r="E24" s="103"/>
    </row>
    <row r="25" spans="1:6" ht="12" customHeight="1" x14ac:dyDescent="0.3">
      <c r="A25" s="88" t="s">
        <v>41</v>
      </c>
      <c r="B25" s="89"/>
      <c r="C25" s="94">
        <v>3.759908784884352E-2</v>
      </c>
      <c r="D25" s="102">
        <v>358.11720000000105</v>
      </c>
      <c r="E25" s="103">
        <v>3.759908784884352E-2</v>
      </c>
    </row>
    <row r="26" spans="1:6" ht="12" customHeight="1" thickBot="1" x14ac:dyDescent="0.35">
      <c r="A26" s="91" t="s">
        <v>65</v>
      </c>
      <c r="B26" s="80"/>
      <c r="C26" s="95">
        <f>SUM(C2:C25)</f>
        <v>0.99999999999999989</v>
      </c>
      <c r="D26" s="80"/>
      <c r="E26" s="104">
        <f>SUM(E2:E25)</f>
        <v>0.48626343794114452</v>
      </c>
    </row>
    <row r="27" spans="1:6" x14ac:dyDescent="0.3">
      <c r="D27" s="97" t="s">
        <v>82</v>
      </c>
      <c r="E27" s="97">
        <f>SUMPRODUCT(C2:C25,D2:D25)</f>
        <v>301.60031796069092</v>
      </c>
    </row>
    <row r="28" spans="1:6" x14ac:dyDescent="0.3">
      <c r="D28" s="97" t="s">
        <v>83</v>
      </c>
      <c r="E28" s="97">
        <f>SUMPRODUCT(E2:E25,D2:D25)</f>
        <v>118.00489556520826</v>
      </c>
    </row>
    <row r="29" spans="1:6" ht="12" customHeight="1" x14ac:dyDescent="0.3"/>
    <row r="30" spans="1:6" ht="19.5" customHeight="1" x14ac:dyDescent="0.3">
      <c r="A30" s="96" t="s">
        <v>84</v>
      </c>
      <c r="B30" s="169" t="s">
        <v>85</v>
      </c>
      <c r="C30" s="169" t="s">
        <v>86</v>
      </c>
      <c r="D30" s="169" t="s">
        <v>87</v>
      </c>
      <c r="E30" s="169" t="s">
        <v>88</v>
      </c>
      <c r="F30" s="168" t="s">
        <v>89</v>
      </c>
    </row>
    <row r="31" spans="1:6" ht="12" customHeight="1" x14ac:dyDescent="0.3">
      <c r="A31" s="88" t="s">
        <v>90</v>
      </c>
      <c r="B31" s="89">
        <v>18.899999999999999</v>
      </c>
      <c r="C31" s="89">
        <v>10.050000000000001</v>
      </c>
      <c r="D31" s="89">
        <v>1.1599999999999999</v>
      </c>
      <c r="E31" s="89">
        <v>0.25162894800000074</v>
      </c>
      <c r="F31" s="90">
        <v>251.62894800000075</v>
      </c>
    </row>
    <row r="32" spans="1:6" ht="12" customHeight="1" x14ac:dyDescent="0.3">
      <c r="A32" s="88" t="s">
        <v>91</v>
      </c>
      <c r="B32" s="89">
        <v>20.209090909090907</v>
      </c>
      <c r="C32" s="89">
        <v>1.41</v>
      </c>
      <c r="D32" s="89">
        <v>2.71</v>
      </c>
      <c r="E32" s="89">
        <v>0.26979418800000077</v>
      </c>
      <c r="F32" s="90">
        <v>269.79418800000076</v>
      </c>
    </row>
    <row r="33" spans="1:6" ht="12" customHeight="1" x14ac:dyDescent="0.3">
      <c r="A33" s="88" t="s">
        <v>29</v>
      </c>
      <c r="B33" s="89">
        <v>15.299999999999999</v>
      </c>
      <c r="C33" s="89">
        <v>1</v>
      </c>
      <c r="D33" s="89">
        <v>0.1</v>
      </c>
      <c r="E33" s="89">
        <v>0.20215728000000058</v>
      </c>
      <c r="F33" s="90">
        <v>202.15728000000058</v>
      </c>
    </row>
    <row r="34" spans="1:6" ht="12" customHeight="1" x14ac:dyDescent="0.3">
      <c r="A34" s="88" t="s">
        <v>92</v>
      </c>
      <c r="B34" s="89"/>
      <c r="C34" s="89"/>
      <c r="D34" s="89"/>
      <c r="E34" s="89"/>
      <c r="F34" s="90"/>
    </row>
    <row r="35" spans="1:6" ht="12" customHeight="1" x14ac:dyDescent="0.3">
      <c r="A35" s="88" t="s">
        <v>93</v>
      </c>
      <c r="B35" s="89"/>
      <c r="C35" s="89"/>
      <c r="D35" s="89"/>
      <c r="E35" s="89"/>
      <c r="F35" s="90">
        <v>390</v>
      </c>
    </row>
    <row r="36" spans="1:6" ht="12" customHeight="1" x14ac:dyDescent="0.3">
      <c r="A36" s="88" t="s">
        <v>94</v>
      </c>
      <c r="B36" s="89">
        <v>26.94</v>
      </c>
      <c r="C36" s="89">
        <v>10</v>
      </c>
      <c r="D36" s="89">
        <v>1.5</v>
      </c>
      <c r="E36" s="89">
        <v>0.35811720000000102</v>
      </c>
      <c r="F36" s="90">
        <v>358.11720000000105</v>
      </c>
    </row>
    <row r="37" spans="1:6" ht="12" customHeight="1" x14ac:dyDescent="0.3">
      <c r="A37" s="88" t="s">
        <v>95</v>
      </c>
      <c r="B37" s="89">
        <v>21</v>
      </c>
      <c r="C37" s="89">
        <v>300</v>
      </c>
      <c r="D37" s="89">
        <v>1.5</v>
      </c>
      <c r="E37" s="89">
        <v>0.30580920000000089</v>
      </c>
      <c r="F37" s="90">
        <v>305.80920000000089</v>
      </c>
    </row>
    <row r="38" spans="1:6" ht="12" customHeight="1" thickBot="1" x14ac:dyDescent="0.35">
      <c r="A38" s="91" t="s">
        <v>96</v>
      </c>
      <c r="B38" s="80">
        <v>21.109090909090909</v>
      </c>
      <c r="C38" s="80">
        <v>3</v>
      </c>
      <c r="D38" s="80">
        <v>0.6</v>
      </c>
      <c r="E38" s="80">
        <v>0.27955368000000075</v>
      </c>
      <c r="F38" s="81">
        <v>279.55368000000072</v>
      </c>
    </row>
  </sheetData>
  <pageMargins left="0.7" right="0.7" top="0.75" bottom="0.75" header="0.3" footer="0.3"/>
  <pageSetup paperSize="9" orientation="portrait" verticalDpi="0" r:id="rId1"/>
  <headerFooter>
    <oddFooter>&amp;C&amp;7&amp;B&amp;"Arial"Document Classification: KPMG Confidential</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9DE7-2A82-43B3-8B8F-DFF27D4A68D4}">
  <dimension ref="A1:H91"/>
  <sheetViews>
    <sheetView zoomScale="80" zoomScaleNormal="80" workbookViewId="0">
      <selection activeCell="H12" sqref="H12"/>
    </sheetView>
  </sheetViews>
  <sheetFormatPr defaultRowHeight="14.4" x14ac:dyDescent="0.3"/>
  <cols>
    <col min="1" max="1" width="42.33203125" style="28" customWidth="1"/>
    <col min="2" max="3" width="10.33203125" style="29" customWidth="1"/>
    <col min="4" max="4" width="12.6640625" style="29" customWidth="1"/>
    <col min="5" max="5" width="19.6640625" style="29" customWidth="1"/>
    <col min="6" max="6" width="17.33203125" style="127" customWidth="1"/>
    <col min="7" max="7" width="23.33203125" style="29" customWidth="1"/>
    <col min="8" max="8" width="54.5546875" style="28" customWidth="1"/>
  </cols>
  <sheetData>
    <row r="1" spans="1:8" s="1" customFormat="1" ht="42" thickBot="1" x14ac:dyDescent="0.35">
      <c r="A1" s="196" t="s">
        <v>97</v>
      </c>
      <c r="B1" s="197" t="s">
        <v>98</v>
      </c>
      <c r="C1" s="197" t="s">
        <v>99</v>
      </c>
      <c r="D1" s="197" t="s">
        <v>100</v>
      </c>
      <c r="E1" s="197" t="s">
        <v>101</v>
      </c>
      <c r="F1" s="197" t="s">
        <v>102</v>
      </c>
      <c r="G1" s="197" t="s">
        <v>101</v>
      </c>
      <c r="H1" s="198" t="s">
        <v>103</v>
      </c>
    </row>
    <row r="2" spans="1:8" s="1" customFormat="1" x14ac:dyDescent="0.3">
      <c r="A2" s="157" t="s">
        <v>104</v>
      </c>
      <c r="B2" s="232">
        <f>'Maksumäärade allikad'!C5</f>
        <v>563</v>
      </c>
      <c r="C2" s="233"/>
      <c r="D2" s="234"/>
      <c r="E2" s="36" t="str">
        <f>'Maksumäärade allikad'!D5</f>
        <v>€/1000 l</v>
      </c>
      <c r="F2" s="164">
        <f>'Maksumäärade allikad'!H5</f>
        <v>359</v>
      </c>
      <c r="G2" s="160" t="str">
        <f>'Maksumäärade allikad'!N5</f>
        <v>€/1000 l</v>
      </c>
      <c r="H2" s="39"/>
    </row>
    <row r="3" spans="1:8" s="1" customFormat="1" x14ac:dyDescent="0.3">
      <c r="A3" s="18" t="s">
        <v>105</v>
      </c>
      <c r="B3" s="235">
        <f>'Maksumäärade allikad'!C6</f>
        <v>563</v>
      </c>
      <c r="C3" s="236"/>
      <c r="D3" s="237"/>
      <c r="E3" s="37" t="str">
        <f>'Maksumäärade allikad'!D6</f>
        <v>€/1000 l</v>
      </c>
      <c r="F3" s="165">
        <f>'Maksumäärade allikad'!H6</f>
        <v>421</v>
      </c>
      <c r="G3" s="161" t="str">
        <f>'Maksumäärade allikad'!N6</f>
        <v>€/1000 l</v>
      </c>
      <c r="H3" s="40"/>
    </row>
    <row r="4" spans="1:8" s="1" customFormat="1" x14ac:dyDescent="0.3">
      <c r="A4" s="18" t="s">
        <v>106</v>
      </c>
      <c r="B4" s="235">
        <f>'Maksumäärade allikad'!C7</f>
        <v>563</v>
      </c>
      <c r="C4" s="236"/>
      <c r="D4" s="237"/>
      <c r="E4" s="37" t="str">
        <f>'Maksumäärade allikad'!D7</f>
        <v>€/1000 l</v>
      </c>
      <c r="F4" s="165">
        <f>'Maksumäärade allikad'!H6</f>
        <v>421</v>
      </c>
      <c r="G4" s="161" t="str">
        <f>'Maksumäärade allikad'!N7</f>
        <v>€/1000 l</v>
      </c>
      <c r="H4" s="40"/>
    </row>
    <row r="5" spans="1:8" s="1" customFormat="1" x14ac:dyDescent="0.3">
      <c r="A5" s="18" t="s">
        <v>107</v>
      </c>
      <c r="B5" s="235">
        <f>'Maksumäärade allikad'!C7</f>
        <v>563</v>
      </c>
      <c r="C5" s="236"/>
      <c r="D5" s="237"/>
      <c r="E5" s="37" t="str">
        <f>'Maksumäärade allikad'!D7</f>
        <v>€/1000 l</v>
      </c>
      <c r="F5" s="165">
        <f>'Maksumäärade allikad'!H6</f>
        <v>421</v>
      </c>
      <c r="G5" s="161" t="str">
        <f>'Maksumäärade allikad'!N7</f>
        <v>€/1000 l</v>
      </c>
      <c r="H5" s="40"/>
    </row>
    <row r="6" spans="1:8" s="1" customFormat="1" x14ac:dyDescent="0.3">
      <c r="A6" s="18" t="s">
        <v>108</v>
      </c>
      <c r="B6" s="235">
        <f>'Maksumäärade allikad'!C8</f>
        <v>330.1</v>
      </c>
      <c r="C6" s="236"/>
      <c r="D6" s="237"/>
      <c r="E6" s="37" t="str">
        <f>'Maksumäärade allikad'!D8</f>
        <v>€/1000 l</v>
      </c>
      <c r="F6" s="165">
        <f>'Maksumäärade allikad'!H13</f>
        <v>21</v>
      </c>
      <c r="G6" s="161" t="str">
        <f>'Maksumäärade allikad'!N8</f>
        <v>€/1000 l</v>
      </c>
      <c r="H6" s="40"/>
    </row>
    <row r="7" spans="1:8" s="1" customFormat="1" x14ac:dyDescent="0.3">
      <c r="A7" s="18" t="s">
        <v>109</v>
      </c>
      <c r="B7" s="235">
        <f>'Maksumäärade allikad'!C8</f>
        <v>330.1</v>
      </c>
      <c r="C7" s="236"/>
      <c r="D7" s="237"/>
      <c r="E7" s="37" t="str">
        <f>'Maksumäärade allikad'!D8</f>
        <v>€/1000 l</v>
      </c>
      <c r="F7" s="165">
        <f>'Maksumäärade allikad'!H8</f>
        <v>330</v>
      </c>
      <c r="G7" s="161" t="str">
        <f>'Maksumäärade allikad'!N8</f>
        <v>€/1000 l</v>
      </c>
      <c r="H7" s="40"/>
    </row>
    <row r="8" spans="1:8" s="1" customFormat="1" x14ac:dyDescent="0.3">
      <c r="A8" s="18" t="s">
        <v>110</v>
      </c>
      <c r="B8" s="235">
        <f>'Maksumäärade allikad'!C8</f>
        <v>330.1</v>
      </c>
      <c r="C8" s="236"/>
      <c r="D8" s="237"/>
      <c r="E8" s="37" t="str">
        <f>'Maksumäärade allikad'!D8</f>
        <v>€/1000 l</v>
      </c>
      <c r="F8" s="165">
        <f>'Maksumäärade allikad'!H19</f>
        <v>0</v>
      </c>
      <c r="G8" s="161" t="str">
        <f>'Maksumäärade allikad'!N8</f>
        <v>€/1000 l</v>
      </c>
      <c r="H8" s="40"/>
    </row>
    <row r="9" spans="1:8" s="1" customFormat="1" x14ac:dyDescent="0.3">
      <c r="A9" s="18" t="s">
        <v>111</v>
      </c>
      <c r="B9" s="159">
        <f>'Maksumäärade allikad'!C9</f>
        <v>372</v>
      </c>
      <c r="C9" s="152">
        <v>493</v>
      </c>
      <c r="D9" s="153">
        <v>452.66666666666669</v>
      </c>
      <c r="E9" s="37" t="str">
        <f>'Maksumäärade allikad'!D9</f>
        <v>€/1000 l</v>
      </c>
      <c r="F9" s="165">
        <f>'Maksumäärade allikad'!H12</f>
        <v>21</v>
      </c>
      <c r="G9" s="161" t="str">
        <f>'Maksumäärade allikad'!N9</f>
        <v>€/1000 l</v>
      </c>
      <c r="H9" s="40"/>
    </row>
    <row r="10" spans="1:8" s="1" customFormat="1" x14ac:dyDescent="0.3">
      <c r="A10" s="18" t="s">
        <v>112</v>
      </c>
      <c r="B10" s="159">
        <f>'Maksumäärade allikad'!C9</f>
        <v>372</v>
      </c>
      <c r="C10" s="152">
        <v>493</v>
      </c>
      <c r="D10" s="153">
        <v>452.66666666666669</v>
      </c>
      <c r="E10" s="37" t="str">
        <f>'Maksumäärade allikad'!D9</f>
        <v>€/1000 l</v>
      </c>
      <c r="F10" s="165">
        <f>'Maksumäärade allikad'!H7</f>
        <v>330</v>
      </c>
      <c r="G10" s="161" t="str">
        <f>'Maksumäärade allikad'!N9</f>
        <v>€/1000 l</v>
      </c>
      <c r="H10" s="40"/>
    </row>
    <row r="11" spans="1:8" s="1" customFormat="1" x14ac:dyDescent="0.3">
      <c r="A11" s="18" t="s">
        <v>113</v>
      </c>
      <c r="B11" s="159">
        <f>'Maksumäärade allikad'!C9</f>
        <v>372</v>
      </c>
      <c r="C11" s="152">
        <v>493</v>
      </c>
      <c r="D11" s="153">
        <v>452.66666666666669</v>
      </c>
      <c r="E11" s="37" t="str">
        <f>'Maksumäärade allikad'!D9</f>
        <v>€/1000 l</v>
      </c>
      <c r="F11" s="165">
        <f>'Maksumäärade allikad'!H17</f>
        <v>21</v>
      </c>
      <c r="G11" s="161" t="str">
        <f>'Maksumäärade allikad'!N9</f>
        <v>€/1000 l</v>
      </c>
      <c r="H11" s="40"/>
    </row>
    <row r="12" spans="1:8" s="1" customFormat="1" x14ac:dyDescent="0.3">
      <c r="A12" s="18" t="s">
        <v>114</v>
      </c>
      <c r="B12" s="159">
        <f>'Maksumäärade allikad'!C10</f>
        <v>100</v>
      </c>
      <c r="C12" s="152">
        <v>133</v>
      </c>
      <c r="D12" s="153"/>
      <c r="E12" s="37" t="str">
        <f>'Maksumäärade allikad'!D10</f>
        <v>€/1000 l</v>
      </c>
      <c r="F12" s="165">
        <f>'Maksumäärade allikad'!H12</f>
        <v>21</v>
      </c>
      <c r="G12" s="161" t="str">
        <f>'Maksumäärade allikad'!N10</f>
        <v>€/1000 l</v>
      </c>
      <c r="H12" s="40"/>
    </row>
    <row r="13" spans="1:8" s="1" customFormat="1" x14ac:dyDescent="0.3">
      <c r="A13" s="18" t="str">
        <f>'Maksumäärade allikad'!A11</f>
        <v>Kerge kütteõli</v>
      </c>
      <c r="B13" s="159">
        <f>'Maksumäärade allikad'!C11</f>
        <v>372</v>
      </c>
      <c r="C13" s="152">
        <v>493</v>
      </c>
      <c r="D13" s="153">
        <v>452.66666666666669</v>
      </c>
      <c r="E13" s="37" t="str">
        <f>'Maksumäärade allikad'!D11</f>
        <v>€/1000 l</v>
      </c>
      <c r="F13" s="165">
        <f>'Maksumäärade allikad'!H7</f>
        <v>330</v>
      </c>
      <c r="G13" s="161" t="str">
        <f>'Maksumäärade allikad'!N11</f>
        <v>€/1000 l</v>
      </c>
      <c r="H13" s="40"/>
    </row>
    <row r="14" spans="1:8" s="1" customFormat="1" x14ac:dyDescent="0.3">
      <c r="A14" s="18" t="str">
        <f>'Maksumäärade allikad'!A12</f>
        <v>Raske kütteõli</v>
      </c>
      <c r="B14" s="159">
        <f>'Maksumäärade allikad'!C12</f>
        <v>422</v>
      </c>
      <c r="C14" s="152">
        <v>559</v>
      </c>
      <c r="D14" s="152">
        <v>513</v>
      </c>
      <c r="E14" s="37" t="str">
        <f>'Maksumäärade allikad'!D12</f>
        <v>€/1000 kg</v>
      </c>
      <c r="F14" s="165">
        <f>'Maksumäärade allikad'!H18</f>
        <v>15</v>
      </c>
      <c r="G14" s="161" t="str">
        <f>'Maksumäärade allikad'!N12</f>
        <v>€/1000kg</v>
      </c>
      <c r="H14" s="40"/>
    </row>
    <row r="15" spans="1:8" s="1" customFormat="1" ht="28.8" x14ac:dyDescent="0.3">
      <c r="A15" s="19" t="str">
        <f>'Maksumäärade allikad'!A13</f>
        <v>Raske kütteõli (vastab ATKEAS § 66 lg 81 kirjeldusele)</v>
      </c>
      <c r="B15" s="235">
        <f>'Maksumäärade allikad'!C13</f>
        <v>58</v>
      </c>
      <c r="C15" s="236"/>
      <c r="D15" s="237"/>
      <c r="E15" s="37" t="str">
        <f>'Maksumäärade allikad'!D13</f>
        <v>€/1000 kg</v>
      </c>
      <c r="F15" s="165">
        <f>'Maksumäärade allikad'!H18</f>
        <v>15</v>
      </c>
      <c r="G15" s="161" t="str">
        <f>'Maksumäärade allikad'!N13</f>
        <v>€/1000kg</v>
      </c>
      <c r="H15" s="40"/>
    </row>
    <row r="16" spans="1:8" s="1" customFormat="1" x14ac:dyDescent="0.3">
      <c r="A16" s="19" t="str">
        <f>'Maksumäärade allikad'!A14</f>
        <v>Põlevkivikütteõli (valmistatud põlevkivist)</v>
      </c>
      <c r="B16" s="159">
        <f>'Maksumäärade allikad'!C14</f>
        <v>414</v>
      </c>
      <c r="C16" s="152">
        <v>548</v>
      </c>
      <c r="D16" s="152"/>
      <c r="E16" s="37" t="str">
        <f>'Maksumäärade allikad'!D14</f>
        <v>€/1000 kg</v>
      </c>
      <c r="F16" s="165">
        <f>'Maksumäärade allikad'!H18</f>
        <v>15</v>
      </c>
      <c r="G16" s="161" t="str">
        <f>'Maksumäärade allikad'!N14</f>
        <v>€/1000kg</v>
      </c>
      <c r="H16" s="40"/>
    </row>
    <row r="17" spans="1:8" s="1" customFormat="1" ht="28.8" x14ac:dyDescent="0.3">
      <c r="A17" s="19" t="str">
        <f>'Maksumäärade allikad'!A15</f>
        <v>Põlevkivikütteõli (valmistatud põlevkivist ja vastab ATKEAS § 66 lg 91 kirjeldusele)</v>
      </c>
      <c r="B17" s="235">
        <f>'Maksumäärade allikad'!C15</f>
        <v>57</v>
      </c>
      <c r="C17" s="236"/>
      <c r="D17" s="237"/>
      <c r="E17" s="37" t="str">
        <f>'Maksumäärade allikad'!D15</f>
        <v>€/1000 kg</v>
      </c>
      <c r="F17" s="165">
        <f>'Maksumäärade allikad'!H18</f>
        <v>15</v>
      </c>
      <c r="G17" s="161" t="str">
        <f>'Maksumäärade allikad'!N15</f>
        <v>€/1000kg</v>
      </c>
      <c r="H17" s="40"/>
    </row>
    <row r="18" spans="1:8" s="1" customFormat="1" x14ac:dyDescent="0.3">
      <c r="A18" s="19" t="str">
        <f>'Maksumäärade allikad'!A16</f>
        <v xml:space="preserve">Kütusesarnane toode </v>
      </c>
      <c r="B18" s="235">
        <f>'Maksumäärade allikad'!C16</f>
        <v>563</v>
      </c>
      <c r="C18" s="236"/>
      <c r="D18" s="237"/>
      <c r="E18" s="37" t="str">
        <f>'Maksumäärade allikad'!D16</f>
        <v>€/1000 l</v>
      </c>
      <c r="F18" s="165" t="str">
        <f>'Maksumäärade allikad'!M16</f>
        <v>N/A</v>
      </c>
      <c r="G18" s="161" t="str">
        <f>'Maksumäärade allikad'!N16</f>
        <v>N/A</v>
      </c>
      <c r="H18" s="40"/>
    </row>
    <row r="19" spans="1:8" s="1" customFormat="1" x14ac:dyDescent="0.3">
      <c r="A19" s="19" t="str">
        <f>'Maksumäärade allikad'!A17</f>
        <v>Kütusesarnane toode</v>
      </c>
      <c r="B19" s="235">
        <f>'Maksumäärade allikad'!C17</f>
        <v>330.1</v>
      </c>
      <c r="C19" s="236"/>
      <c r="D19" s="237"/>
      <c r="E19" s="37" t="str">
        <f>'Maksumäärade allikad'!D17</f>
        <v>€/1000 l</v>
      </c>
      <c r="F19" s="165" t="str">
        <f>'Maksumäärade allikad'!M17</f>
        <v>N/A</v>
      </c>
      <c r="G19" s="161" t="str">
        <f>'Maksumäärade allikad'!N17</f>
        <v>N/A</v>
      </c>
      <c r="H19" s="40"/>
    </row>
    <row r="20" spans="1:8" s="1" customFormat="1" x14ac:dyDescent="0.3">
      <c r="A20" s="19" t="str">
        <f>'Maksumäärade allikad'!A18</f>
        <v xml:space="preserve">Kütusesarnane toode </v>
      </c>
      <c r="B20" s="159">
        <f>'Maksumäärade allikad'!C18</f>
        <v>372</v>
      </c>
      <c r="C20" s="152">
        <v>493</v>
      </c>
      <c r="D20" s="152"/>
      <c r="E20" s="37" t="str">
        <f>'Maksumäärade allikad'!D18</f>
        <v>€/1000 l</v>
      </c>
      <c r="F20" s="165" t="str">
        <f>'Maksumäärade allikad'!M18</f>
        <v>N/A</v>
      </c>
      <c r="G20" s="161" t="str">
        <f>'Maksumäärade allikad'!N18</f>
        <v>N/A</v>
      </c>
      <c r="H20" s="40"/>
    </row>
    <row r="21" spans="1:8" s="1" customFormat="1" x14ac:dyDescent="0.3">
      <c r="A21" s="19" t="str">
        <f>'Maksumäärade allikad'!A19</f>
        <v xml:space="preserve">Kütusesarnane toode </v>
      </c>
      <c r="B21" s="235">
        <f>'Maksumäärade allikad'!C19</f>
        <v>58</v>
      </c>
      <c r="C21" s="237"/>
      <c r="D21" s="152"/>
      <c r="E21" s="37" t="str">
        <f>'Maksumäärade allikad'!D19</f>
        <v>€/1000 kg</v>
      </c>
      <c r="F21" s="165" t="str">
        <f>'Maksumäärade allikad'!M19</f>
        <v>N/A</v>
      </c>
      <c r="G21" s="161" t="str">
        <f>'Maksumäärade allikad'!N19</f>
        <v>N/A</v>
      </c>
      <c r="H21" s="40"/>
    </row>
    <row r="22" spans="1:8" s="1" customFormat="1" ht="28.95" customHeight="1" x14ac:dyDescent="0.3">
      <c r="A22" s="19" t="str">
        <f>'Maksumäärade allikad'!A20</f>
        <v>Kütusesarnane toode</v>
      </c>
      <c r="B22" s="230" t="str">
        <f>'Maksumäärade allikad'!C20</f>
        <v>Aktsiisimäär ja aktsiisimäära ühik sõltuvad kasutamise otstarbest (nt kasutamisel diislikütusega samal otstarbel kohaldatakse diislikütuse aktsiisimäära ja maksustatakse 1000. liitrites).</v>
      </c>
      <c r="C22" s="231"/>
      <c r="D22" s="231"/>
      <c r="E22" s="231"/>
      <c r="F22" s="165" t="str">
        <f>'Maksumäärade allikad'!M20</f>
        <v>N/A</v>
      </c>
      <c r="G22" s="161" t="str">
        <f>'Maksumäärade allikad'!N20</f>
        <v>N/A</v>
      </c>
      <c r="H22" s="40"/>
    </row>
    <row r="23" spans="1:8" s="1" customFormat="1" ht="64.2" customHeight="1" x14ac:dyDescent="0.3">
      <c r="A23" s="19" t="str">
        <f>'Maksumäärade allikad'!A21</f>
        <v xml:space="preserve">Vedel põlevaine ja ATKEAS § 19 lg 14 kirjeldatud biokütus (kasutamisel mootorikütusena, kütteainena või nende lisandina). </v>
      </c>
      <c r="B23" s="230"/>
      <c r="C23" s="231"/>
      <c r="D23" s="231"/>
      <c r="E23" s="231"/>
      <c r="F23" s="165" t="str">
        <f>'Maksumäärade allikad'!M21</f>
        <v>N/A</v>
      </c>
      <c r="G23" s="161" t="str">
        <f>'Maksumäärade allikad'!N21</f>
        <v>N/A</v>
      </c>
      <c r="H23" s="40"/>
    </row>
    <row r="24" spans="1:8" s="1" customFormat="1" x14ac:dyDescent="0.3">
      <c r="A24" s="18" t="str">
        <f>'Maksumäärade allikad'!A24</f>
        <v>Vedelgaas (kütteainena)</v>
      </c>
      <c r="B24" s="159">
        <f>'Maksumäärade allikad'!C24</f>
        <v>55</v>
      </c>
      <c r="C24" s="152">
        <v>107.71</v>
      </c>
      <c r="D24" s="152">
        <v>90</v>
      </c>
      <c r="E24" s="37" t="str">
        <f>'Maksumäärade allikad'!D24</f>
        <v>€/1000 kg</v>
      </c>
      <c r="F24" s="165">
        <f>'Maksumäärade allikad'!H20</f>
        <v>0</v>
      </c>
      <c r="G24" s="161" t="str">
        <f>'Maksumäärade allikad'!N24</f>
        <v>€/1000kg</v>
      </c>
      <c r="H24" s="40"/>
    </row>
    <row r="25" spans="1:8" s="1" customFormat="1" ht="28.8" x14ac:dyDescent="0.3">
      <c r="A25" s="19" t="str">
        <f>'Maksumäärade allikad'!A25</f>
        <v>Mootorivedelgaas (mida kasutatakse mootorikütusena, sh statsionaarses mootoris)</v>
      </c>
      <c r="B25" s="235">
        <f>'Maksumäärade allikad'!C25</f>
        <v>193</v>
      </c>
      <c r="C25" s="236"/>
      <c r="D25" s="237"/>
      <c r="E25" s="37" t="str">
        <f>'Maksumäärade allikad'!D25</f>
        <v>€/1000 kg</v>
      </c>
      <c r="F25" s="165">
        <f>'Maksumäärade allikad'!H9</f>
        <v>125</v>
      </c>
      <c r="G25" s="161" t="str">
        <f>'Maksumäärade allikad'!N25</f>
        <v>€/1000kg</v>
      </c>
      <c r="H25" s="41" t="s">
        <v>115</v>
      </c>
    </row>
    <row r="26" spans="1:8" s="1" customFormat="1" ht="28.8" x14ac:dyDescent="0.3">
      <c r="A26" s="19" t="s">
        <v>116</v>
      </c>
      <c r="B26" s="159">
        <f>'Maksumäärade allikad'!C26</f>
        <v>40</v>
      </c>
      <c r="C26" s="152">
        <v>79.14</v>
      </c>
      <c r="D26" s="152">
        <v>65</v>
      </c>
      <c r="E26" s="37" t="str">
        <f>'Maksumäärade allikad'!D26</f>
        <v>€/1000M3</v>
      </c>
      <c r="F26" s="165">
        <f>'Maksumäärade allikad'!H21</f>
        <v>0.15</v>
      </c>
      <c r="G26" s="162" t="str">
        <f>'Maksumäärade allikad'!N26</f>
        <v>in euro per gigajoule gross calorific value</v>
      </c>
      <c r="H26" s="40" t="s">
        <v>117</v>
      </c>
    </row>
    <row r="27" spans="1:8" s="1" customFormat="1" ht="28.8" x14ac:dyDescent="0.3">
      <c r="A27" s="19" t="s">
        <v>118</v>
      </c>
      <c r="B27" s="159">
        <f>'Maksumäärade allikad'!C26</f>
        <v>40</v>
      </c>
      <c r="C27" s="152">
        <v>79</v>
      </c>
      <c r="D27" s="152">
        <v>65</v>
      </c>
      <c r="E27" s="37" t="str">
        <f>'Maksumäärade allikad'!D26</f>
        <v>€/1000M3</v>
      </c>
      <c r="F27" s="165">
        <f>'Maksumäärade allikad'!H22</f>
        <v>0.3</v>
      </c>
      <c r="G27" s="162" t="str">
        <f>'Maksumäärade allikad'!N26</f>
        <v>in euro per gigajoule gross calorific value</v>
      </c>
      <c r="H27" s="40" t="s">
        <v>117</v>
      </c>
    </row>
    <row r="28" spans="1:8" s="1" customFormat="1" ht="30" customHeight="1" x14ac:dyDescent="0.3">
      <c r="A28" s="19" t="str">
        <f>'Maksumäärade allikad'!A27</f>
        <v>Maagaas (aktsiisivabastuse loaga intensiivse gaasitarbimisega ettevõtjale)</v>
      </c>
      <c r="B28" s="235">
        <f>'Maksumäärade allikad'!C27</f>
        <v>11.3</v>
      </c>
      <c r="C28" s="236"/>
      <c r="D28" s="237"/>
      <c r="E28" s="37" t="str">
        <f>'Maksumäärade allikad'!D27</f>
        <v>€/1000M3</v>
      </c>
      <c r="F28" s="165">
        <f>'Maksumäärade allikad'!H21/2</f>
        <v>7.4999999999999997E-2</v>
      </c>
      <c r="G28" s="162" t="str">
        <f>'Maksumäärade allikad'!N27</f>
        <v>in euro per gigajoule gross calorific value</v>
      </c>
      <c r="H28" s="40" t="s">
        <v>117</v>
      </c>
    </row>
    <row r="29" spans="1:8" s="1" customFormat="1" ht="28.8" x14ac:dyDescent="0.3">
      <c r="A29" s="19" t="str">
        <f>'Maksumäärade allikad'!A28</f>
        <v>Mootormaagaas (mida kasutatakse mootorikütusena, sh statsionaarses mootoris)</v>
      </c>
      <c r="B29" s="159">
        <f>'Maksumäärade allikad'!C28</f>
        <v>40</v>
      </c>
      <c r="C29" s="152">
        <v>47.32</v>
      </c>
      <c r="D29" s="152"/>
      <c r="E29" s="37" t="str">
        <f>'Maksumäärade allikad'!D28</f>
        <v>€/1000M3</v>
      </c>
      <c r="F29" s="165">
        <f>'Maksumäärade allikad'!H10</f>
        <v>2.6</v>
      </c>
      <c r="G29" s="162" t="str">
        <f>'Maksumäärade allikad'!N28</f>
        <v>in euro per gigajoule gross calorific value</v>
      </c>
      <c r="H29" s="41" t="s">
        <v>119</v>
      </c>
    </row>
    <row r="30" spans="1:8" s="1" customFormat="1" ht="43.2" x14ac:dyDescent="0.3">
      <c r="A30" s="19" t="str">
        <f>'Maksumäärade allikad'!A29</f>
        <v>Mootormaagaas vedeldatud olekus (mida kasutatakse mootorikütusena, sh statsionaarses mootoris)</v>
      </c>
      <c r="B30" s="159">
        <f>'Maksumäärade allikad'!C29</f>
        <v>55.79</v>
      </c>
      <c r="C30" s="152">
        <v>66</v>
      </c>
      <c r="D30" s="152"/>
      <c r="E30" s="37" t="str">
        <f>'Maksumäärade allikad'!D29</f>
        <v>€/1000 kg</v>
      </c>
      <c r="F30" s="165">
        <f>'Maksumäärade allikad'!H10</f>
        <v>2.6</v>
      </c>
      <c r="G30" s="162" t="str">
        <f>'Maksumäärade allikad'!N29</f>
        <v>in euro per gigajoule gross calorific value</v>
      </c>
      <c r="H30" s="41" t="s">
        <v>119</v>
      </c>
    </row>
    <row r="31" spans="1:8" s="1" customFormat="1" x14ac:dyDescent="0.3">
      <c r="A31" s="18" t="s">
        <v>120</v>
      </c>
      <c r="B31" s="159">
        <f>'Maksumäärade allikad'!C32</f>
        <v>1</v>
      </c>
      <c r="C31" s="152">
        <v>4.47</v>
      </c>
      <c r="D31" s="152"/>
      <c r="E31" s="37" t="str">
        <f>'Maksumäärade allikad'!D32</f>
        <v>€/MWh</v>
      </c>
      <c r="F31" s="165">
        <f>'Maksumäärade allikad'!H25</f>
        <v>0.5</v>
      </c>
      <c r="G31" s="161" t="str">
        <f>'Maksumäärade allikad'!N32</f>
        <v>€/MWh</v>
      </c>
      <c r="H31" s="40"/>
    </row>
    <row r="32" spans="1:8" s="1" customFormat="1" x14ac:dyDescent="0.3">
      <c r="A32" s="18" t="s">
        <v>121</v>
      </c>
      <c r="B32" s="159">
        <f>'Maksumäärade allikad'!C32</f>
        <v>1</v>
      </c>
      <c r="C32" s="152">
        <v>4.47</v>
      </c>
      <c r="D32" s="152"/>
      <c r="E32" s="37" t="str">
        <f>'Maksumäärade allikad'!D32</f>
        <v>€/MWh</v>
      </c>
      <c r="F32" s="165">
        <f>'Maksumäärade allikad'!H26</f>
        <v>1</v>
      </c>
      <c r="G32" s="161" t="str">
        <f>'Maksumäärade allikad'!N32</f>
        <v>€/MWh</v>
      </c>
      <c r="H32" s="40"/>
    </row>
    <row r="33" spans="1:8" s="1" customFormat="1" ht="29.4" customHeight="1" x14ac:dyDescent="0.3">
      <c r="A33" s="19" t="str">
        <f>'Maksumäärade allikad'!A33</f>
        <v>Elektrienergia (aktsiisivabastuse loaga intensiivse elektritarbimisega ettevõtjale)</v>
      </c>
      <c r="B33" s="235">
        <f>'Maksumäärade allikad'!C33</f>
        <v>0.5</v>
      </c>
      <c r="C33" s="236"/>
      <c r="D33" s="237"/>
      <c r="E33" s="37" t="str">
        <f>'Maksumäärade allikad'!D33</f>
        <v>€/MWh</v>
      </c>
      <c r="F33" s="165">
        <f>'Maksumäärade allikad'!H25</f>
        <v>0.5</v>
      </c>
      <c r="G33" s="161" t="str">
        <f>'Maksumäärade allikad'!N33</f>
        <v>€/MWh</v>
      </c>
      <c r="H33" s="40"/>
    </row>
    <row r="34" spans="1:8" s="1" customFormat="1" ht="28.8" x14ac:dyDescent="0.3">
      <c r="A34" s="19" t="s">
        <v>122</v>
      </c>
      <c r="B34" s="235">
        <f>'Maksumäärade allikad'!C36</f>
        <v>0.93</v>
      </c>
      <c r="C34" s="236"/>
      <c r="D34" s="237"/>
      <c r="E34" s="203" t="str">
        <f>'Maksumäärade allikad'!D36</f>
        <v>€/Ülemise kütteväärtuse GJ</v>
      </c>
      <c r="F34" s="165">
        <f>'Maksumäärade allikad'!H23</f>
        <v>0.15</v>
      </c>
      <c r="G34" s="162" t="str">
        <f>'Maksumäärade allikad'!N36</f>
        <v>in euro per gigajoule gross calorific value</v>
      </c>
      <c r="H34" s="40" t="s">
        <v>117</v>
      </c>
    </row>
    <row r="35" spans="1:8" s="1" customFormat="1" ht="43.8" thickBot="1" x14ac:dyDescent="0.35">
      <c r="A35" s="158" t="s">
        <v>123</v>
      </c>
      <c r="B35" s="238">
        <f>'Maksumäärade allikad'!C36</f>
        <v>0.93</v>
      </c>
      <c r="C35" s="239"/>
      <c r="D35" s="239"/>
      <c r="E35" s="38" t="str">
        <f>'Maksumäärade allikad'!D36</f>
        <v>€/Ülemise kütteväärtuse GJ</v>
      </c>
      <c r="F35" s="166">
        <f>'Maksumäärade allikad'!H24</f>
        <v>0.3</v>
      </c>
      <c r="G35" s="163" t="str">
        <f>'Maksumäärade allikad'!N36</f>
        <v>in euro per gigajoule gross calorific value</v>
      </c>
      <c r="H35" s="40" t="s">
        <v>117</v>
      </c>
    </row>
    <row r="36" spans="1:8" s="1" customFormat="1" x14ac:dyDescent="0.3">
      <c r="A36" s="167"/>
      <c r="B36" s="138"/>
      <c r="E36" s="30"/>
      <c r="F36" s="126"/>
      <c r="G36" s="30"/>
      <c r="H36" s="31"/>
    </row>
    <row r="37" spans="1:8" s="1" customFormat="1" x14ac:dyDescent="0.3">
      <c r="A37" s="107" t="s">
        <v>124</v>
      </c>
      <c r="B37" s="150">
        <v>0</v>
      </c>
      <c r="C37" s="30"/>
      <c r="D37" s="30"/>
      <c r="E37" s="30"/>
      <c r="F37" s="126"/>
      <c r="G37" s="30"/>
      <c r="H37" s="31"/>
    </row>
    <row r="38" spans="1:8" s="1" customFormat="1" x14ac:dyDescent="0.3">
      <c r="A38" s="154" t="s">
        <v>125</v>
      </c>
      <c r="B38" s="150">
        <v>0</v>
      </c>
      <c r="C38" s="30"/>
      <c r="D38" s="30"/>
      <c r="E38" s="30"/>
      <c r="F38" s="126"/>
      <c r="G38" s="30"/>
      <c r="H38" s="31"/>
    </row>
    <row r="39" spans="1:8" s="1" customFormat="1" x14ac:dyDescent="0.3">
      <c r="A39" s="154" t="s">
        <v>126</v>
      </c>
      <c r="B39" s="150">
        <v>0</v>
      </c>
      <c r="C39" s="30"/>
      <c r="D39" s="30"/>
      <c r="E39" s="30"/>
      <c r="F39" s="126"/>
      <c r="G39" s="30"/>
      <c r="H39" s="31"/>
    </row>
    <row r="40" spans="1:8" s="1" customFormat="1" x14ac:dyDescent="0.3">
      <c r="A40" s="154" t="s">
        <v>127</v>
      </c>
      <c r="B40" s="150">
        <v>0</v>
      </c>
      <c r="C40" s="30"/>
      <c r="D40" s="30"/>
      <c r="E40" s="30"/>
      <c r="F40" s="126"/>
      <c r="G40" s="30"/>
      <c r="H40" s="31"/>
    </row>
    <row r="41" spans="1:8" s="1" customFormat="1" x14ac:dyDescent="0.3">
      <c r="A41" s="154" t="s">
        <v>128</v>
      </c>
      <c r="B41" s="150">
        <v>0</v>
      </c>
      <c r="C41" s="30"/>
      <c r="D41" s="30"/>
      <c r="E41" s="30"/>
      <c r="F41" s="126"/>
      <c r="G41" s="30"/>
      <c r="H41" s="31"/>
    </row>
    <row r="42" spans="1:8" s="1" customFormat="1" x14ac:dyDescent="0.3">
      <c r="A42" s="31"/>
      <c r="B42" s="30"/>
      <c r="C42" s="30"/>
      <c r="D42" s="30"/>
      <c r="E42" s="30"/>
      <c r="F42" s="126"/>
      <c r="G42" s="30"/>
      <c r="H42" s="31"/>
    </row>
    <row r="43" spans="1:8" s="1" customFormat="1" x14ac:dyDescent="0.3">
      <c r="A43" s="31"/>
      <c r="B43" s="30"/>
      <c r="C43" s="30"/>
      <c r="D43" s="30"/>
      <c r="E43" s="30"/>
      <c r="F43" s="126"/>
      <c r="G43" s="30"/>
      <c r="H43" s="31"/>
    </row>
    <row r="44" spans="1:8" s="1" customFormat="1" x14ac:dyDescent="0.3">
      <c r="A44" s="31"/>
      <c r="B44" s="30"/>
      <c r="C44" s="30"/>
      <c r="D44" s="30"/>
      <c r="E44" s="30"/>
      <c r="F44" s="126"/>
      <c r="G44" s="30"/>
      <c r="H44" s="31"/>
    </row>
    <row r="45" spans="1:8" s="1" customFormat="1" x14ac:dyDescent="0.3">
      <c r="A45" s="31"/>
      <c r="B45" s="30"/>
      <c r="C45" s="30"/>
      <c r="D45" s="30"/>
      <c r="E45" s="30"/>
      <c r="F45" s="126"/>
      <c r="G45" s="30"/>
      <c r="H45" s="31"/>
    </row>
    <row r="46" spans="1:8" s="1" customFormat="1" x14ac:dyDescent="0.3">
      <c r="A46" s="31"/>
      <c r="B46" s="30"/>
      <c r="C46" s="30"/>
      <c r="D46" s="30"/>
      <c r="E46" s="30"/>
      <c r="F46" s="126"/>
      <c r="G46" s="30"/>
      <c r="H46" s="31"/>
    </row>
    <row r="47" spans="1:8" s="1" customFormat="1" x14ac:dyDescent="0.3">
      <c r="A47" s="31"/>
      <c r="B47" s="30"/>
      <c r="C47" s="30"/>
      <c r="D47" s="30"/>
      <c r="E47" s="30"/>
      <c r="F47" s="126"/>
      <c r="G47" s="30"/>
      <c r="H47" s="31"/>
    </row>
    <row r="48" spans="1:8" s="1" customFormat="1" x14ac:dyDescent="0.3">
      <c r="A48" s="31"/>
      <c r="B48" s="30"/>
      <c r="C48" s="30"/>
      <c r="D48" s="30"/>
      <c r="E48" s="30"/>
      <c r="F48" s="126"/>
      <c r="G48" s="30"/>
      <c r="H48" s="31"/>
    </row>
    <row r="49" spans="1:8" s="1" customFormat="1" x14ac:dyDescent="0.3">
      <c r="A49" s="31"/>
      <c r="B49" s="30"/>
      <c r="C49" s="30"/>
      <c r="D49" s="30"/>
      <c r="E49" s="30"/>
      <c r="F49" s="126"/>
      <c r="G49" s="30"/>
      <c r="H49" s="31"/>
    </row>
    <row r="50" spans="1:8" s="1" customFormat="1" x14ac:dyDescent="0.3">
      <c r="A50" s="31"/>
      <c r="B50" s="30"/>
      <c r="C50" s="30"/>
      <c r="D50" s="30"/>
      <c r="E50" s="30"/>
      <c r="F50" s="126"/>
      <c r="G50" s="30"/>
      <c r="H50" s="31"/>
    </row>
    <row r="51" spans="1:8" s="1" customFormat="1" x14ac:dyDescent="0.3">
      <c r="A51" s="31"/>
      <c r="B51" s="30"/>
      <c r="C51" s="30"/>
      <c r="D51" s="30"/>
      <c r="E51" s="30"/>
      <c r="F51" s="126"/>
      <c r="G51" s="30"/>
      <c r="H51" s="31"/>
    </row>
    <row r="52" spans="1:8" s="1" customFormat="1" x14ac:dyDescent="0.3">
      <c r="A52" s="31"/>
      <c r="B52" s="30"/>
      <c r="C52" s="30"/>
      <c r="D52" s="30"/>
      <c r="E52" s="30"/>
      <c r="F52" s="126"/>
      <c r="G52" s="30"/>
      <c r="H52" s="31"/>
    </row>
    <row r="53" spans="1:8" s="1" customFormat="1" x14ac:dyDescent="0.3">
      <c r="A53" s="31"/>
      <c r="B53" s="30"/>
      <c r="C53" s="30"/>
      <c r="D53" s="30"/>
      <c r="E53" s="30"/>
      <c r="F53" s="126"/>
      <c r="G53" s="30"/>
      <c r="H53" s="31"/>
    </row>
    <row r="54" spans="1:8" s="1" customFormat="1" x14ac:dyDescent="0.3">
      <c r="A54" s="31"/>
      <c r="B54" s="30"/>
      <c r="C54" s="30"/>
      <c r="D54" s="30"/>
      <c r="E54" s="30"/>
      <c r="F54" s="126"/>
      <c r="G54" s="30"/>
      <c r="H54" s="31"/>
    </row>
    <row r="55" spans="1:8" s="1" customFormat="1" x14ac:dyDescent="0.3">
      <c r="A55" s="31"/>
      <c r="B55" s="30"/>
      <c r="C55" s="30"/>
      <c r="D55" s="30"/>
      <c r="E55" s="30"/>
      <c r="F55" s="126"/>
      <c r="G55" s="30"/>
      <c r="H55" s="31"/>
    </row>
    <row r="56" spans="1:8" s="1" customFormat="1" x14ac:dyDescent="0.3">
      <c r="A56" s="31"/>
      <c r="B56" s="30"/>
      <c r="C56" s="30"/>
      <c r="D56" s="30"/>
      <c r="E56" s="30"/>
      <c r="F56" s="126"/>
      <c r="G56" s="30"/>
      <c r="H56" s="31"/>
    </row>
    <row r="57" spans="1:8" s="1" customFormat="1" x14ac:dyDescent="0.3">
      <c r="A57" s="31"/>
      <c r="B57" s="30"/>
      <c r="C57" s="30"/>
      <c r="D57" s="30"/>
      <c r="E57" s="30"/>
      <c r="F57" s="126"/>
      <c r="G57" s="30"/>
      <c r="H57" s="31"/>
    </row>
    <row r="58" spans="1:8" s="1" customFormat="1" x14ac:dyDescent="0.3">
      <c r="A58" s="31"/>
      <c r="B58" s="30"/>
      <c r="C58" s="30"/>
      <c r="D58" s="30"/>
      <c r="E58" s="30"/>
      <c r="F58" s="126"/>
      <c r="G58" s="30"/>
      <c r="H58" s="31"/>
    </row>
    <row r="59" spans="1:8" s="1" customFormat="1" x14ac:dyDescent="0.3">
      <c r="A59" s="31"/>
      <c r="B59" s="30"/>
      <c r="C59" s="30"/>
      <c r="D59" s="30"/>
      <c r="E59" s="30"/>
      <c r="F59" s="126"/>
      <c r="G59" s="30"/>
      <c r="H59" s="31"/>
    </row>
    <row r="60" spans="1:8" s="1" customFormat="1" x14ac:dyDescent="0.3">
      <c r="A60" s="31"/>
      <c r="B60" s="30"/>
      <c r="C60" s="30"/>
      <c r="D60" s="30"/>
      <c r="E60" s="30"/>
      <c r="F60" s="126"/>
      <c r="G60" s="30"/>
      <c r="H60" s="31"/>
    </row>
    <row r="61" spans="1:8" s="1" customFormat="1" x14ac:dyDescent="0.3">
      <c r="A61" s="31"/>
      <c r="B61" s="30"/>
      <c r="C61" s="30"/>
      <c r="D61" s="30"/>
      <c r="E61" s="30"/>
      <c r="F61" s="126"/>
      <c r="G61" s="30"/>
      <c r="H61" s="31"/>
    </row>
    <row r="62" spans="1:8" s="1" customFormat="1" x14ac:dyDescent="0.3">
      <c r="A62" s="31"/>
      <c r="B62" s="30"/>
      <c r="C62" s="30"/>
      <c r="D62" s="30"/>
      <c r="E62" s="30"/>
      <c r="F62" s="126"/>
      <c r="G62" s="30"/>
      <c r="H62" s="31"/>
    </row>
    <row r="63" spans="1:8" s="1" customFormat="1" x14ac:dyDescent="0.3">
      <c r="A63" s="31"/>
      <c r="B63" s="30"/>
      <c r="C63" s="30"/>
      <c r="D63" s="30"/>
      <c r="E63" s="30"/>
      <c r="F63" s="126"/>
      <c r="G63" s="30"/>
      <c r="H63" s="31"/>
    </row>
    <row r="64" spans="1:8" s="1" customFormat="1" x14ac:dyDescent="0.3">
      <c r="A64" s="31"/>
      <c r="B64" s="30"/>
      <c r="C64" s="30"/>
      <c r="D64" s="30"/>
      <c r="E64" s="30"/>
      <c r="F64" s="126"/>
      <c r="G64" s="30"/>
      <c r="H64" s="31"/>
    </row>
    <row r="65" spans="1:8" s="1" customFormat="1" x14ac:dyDescent="0.3">
      <c r="A65" s="31"/>
      <c r="B65" s="30"/>
      <c r="C65" s="30"/>
      <c r="D65" s="30"/>
      <c r="E65" s="30"/>
      <c r="F65" s="126"/>
      <c r="G65" s="30"/>
      <c r="H65" s="31"/>
    </row>
    <row r="66" spans="1:8" s="1" customFormat="1" x14ac:dyDescent="0.3">
      <c r="A66" s="31"/>
      <c r="B66" s="30"/>
      <c r="C66" s="30"/>
      <c r="D66" s="30"/>
      <c r="E66" s="30"/>
      <c r="F66" s="126"/>
      <c r="G66" s="30"/>
      <c r="H66" s="31"/>
    </row>
    <row r="67" spans="1:8" s="1" customFormat="1" x14ac:dyDescent="0.3">
      <c r="A67" s="31"/>
      <c r="B67" s="30"/>
      <c r="C67" s="30"/>
      <c r="D67" s="30"/>
      <c r="E67" s="30"/>
      <c r="F67" s="126"/>
      <c r="G67" s="30"/>
      <c r="H67" s="31"/>
    </row>
    <row r="68" spans="1:8" s="1" customFormat="1" x14ac:dyDescent="0.3">
      <c r="A68" s="31"/>
      <c r="B68" s="30"/>
      <c r="C68" s="30"/>
      <c r="D68" s="30"/>
      <c r="E68" s="30"/>
      <c r="F68" s="126"/>
      <c r="G68" s="30"/>
      <c r="H68" s="31"/>
    </row>
    <row r="69" spans="1:8" s="1" customFormat="1" x14ac:dyDescent="0.3">
      <c r="A69" s="31"/>
      <c r="B69" s="30"/>
      <c r="C69" s="30"/>
      <c r="D69" s="30"/>
      <c r="E69" s="30"/>
      <c r="F69" s="126"/>
      <c r="G69" s="30"/>
      <c r="H69" s="31"/>
    </row>
    <row r="70" spans="1:8" s="1" customFormat="1" x14ac:dyDescent="0.3">
      <c r="A70" s="31"/>
      <c r="B70" s="30"/>
      <c r="C70" s="30"/>
      <c r="D70" s="30"/>
      <c r="E70" s="30"/>
      <c r="F70" s="126"/>
      <c r="G70" s="30"/>
      <c r="H70" s="31"/>
    </row>
    <row r="71" spans="1:8" s="1" customFormat="1" x14ac:dyDescent="0.3">
      <c r="A71" s="31"/>
      <c r="B71" s="30"/>
      <c r="C71" s="30"/>
      <c r="D71" s="30"/>
      <c r="E71" s="30"/>
      <c r="F71" s="126"/>
      <c r="G71" s="30"/>
      <c r="H71" s="31"/>
    </row>
    <row r="72" spans="1:8" s="1" customFormat="1" x14ac:dyDescent="0.3">
      <c r="A72" s="31"/>
      <c r="B72" s="30"/>
      <c r="C72" s="30"/>
      <c r="D72" s="30"/>
      <c r="E72" s="30"/>
      <c r="F72" s="126"/>
      <c r="G72" s="30"/>
      <c r="H72" s="31"/>
    </row>
    <row r="73" spans="1:8" s="1" customFormat="1" x14ac:dyDescent="0.3">
      <c r="A73" s="31"/>
      <c r="B73" s="30"/>
      <c r="C73" s="30"/>
      <c r="D73" s="30"/>
      <c r="E73" s="30"/>
      <c r="F73" s="126"/>
      <c r="G73" s="30"/>
      <c r="H73" s="31"/>
    </row>
    <row r="74" spans="1:8" s="1" customFormat="1" x14ac:dyDescent="0.3">
      <c r="A74" s="31"/>
      <c r="B74" s="30"/>
      <c r="C74" s="30"/>
      <c r="D74" s="30"/>
      <c r="E74" s="30"/>
      <c r="F74" s="126"/>
      <c r="G74" s="30"/>
      <c r="H74" s="31"/>
    </row>
    <row r="75" spans="1:8" s="1" customFormat="1" x14ac:dyDescent="0.3">
      <c r="A75" s="31"/>
      <c r="B75" s="30"/>
      <c r="C75" s="30"/>
      <c r="D75" s="30"/>
      <c r="E75" s="30"/>
      <c r="F75" s="126"/>
      <c r="G75" s="30"/>
      <c r="H75" s="31"/>
    </row>
    <row r="76" spans="1:8" s="1" customFormat="1" x14ac:dyDescent="0.3">
      <c r="A76" s="31"/>
      <c r="B76" s="30"/>
      <c r="C76" s="30"/>
      <c r="D76" s="30"/>
      <c r="E76" s="30"/>
      <c r="F76" s="126"/>
      <c r="G76" s="30"/>
      <c r="H76" s="31"/>
    </row>
    <row r="77" spans="1:8" s="1" customFormat="1" x14ac:dyDescent="0.3">
      <c r="A77" s="31"/>
      <c r="B77" s="30"/>
      <c r="C77" s="30"/>
      <c r="D77" s="30"/>
      <c r="E77" s="30"/>
      <c r="F77" s="126"/>
      <c r="G77" s="30"/>
      <c r="H77" s="31"/>
    </row>
    <row r="78" spans="1:8" s="1" customFormat="1" x14ac:dyDescent="0.3">
      <c r="A78" s="31"/>
      <c r="B78" s="30"/>
      <c r="C78" s="30"/>
      <c r="D78" s="30"/>
      <c r="E78" s="30"/>
      <c r="F78" s="126"/>
      <c r="G78" s="30"/>
      <c r="H78" s="31"/>
    </row>
    <row r="79" spans="1:8" s="1" customFormat="1" x14ac:dyDescent="0.3">
      <c r="A79" s="31"/>
      <c r="B79" s="30"/>
      <c r="C79" s="30"/>
      <c r="D79" s="30"/>
      <c r="E79" s="30"/>
      <c r="F79" s="126"/>
      <c r="G79" s="30"/>
      <c r="H79" s="31"/>
    </row>
    <row r="80" spans="1:8" s="1" customFormat="1" x14ac:dyDescent="0.3">
      <c r="A80" s="31"/>
      <c r="B80" s="30"/>
      <c r="C80" s="30"/>
      <c r="D80" s="30"/>
      <c r="E80" s="30"/>
      <c r="F80" s="126"/>
      <c r="G80" s="30"/>
      <c r="H80" s="31"/>
    </row>
    <row r="81" spans="1:8" s="1" customFormat="1" x14ac:dyDescent="0.3">
      <c r="A81" s="31"/>
      <c r="B81" s="30"/>
      <c r="C81" s="30"/>
      <c r="D81" s="30"/>
      <c r="E81" s="30"/>
      <c r="F81" s="126"/>
      <c r="G81" s="30"/>
      <c r="H81" s="31"/>
    </row>
    <row r="82" spans="1:8" s="1" customFormat="1" x14ac:dyDescent="0.3">
      <c r="A82" s="31"/>
      <c r="B82" s="30"/>
      <c r="C82" s="30"/>
      <c r="D82" s="30"/>
      <c r="E82" s="30"/>
      <c r="F82" s="126"/>
      <c r="G82" s="30"/>
      <c r="H82" s="31"/>
    </row>
    <row r="83" spans="1:8" s="1" customFormat="1" x14ac:dyDescent="0.3">
      <c r="A83" s="31"/>
      <c r="B83" s="30"/>
      <c r="C83" s="30"/>
      <c r="D83" s="30"/>
      <c r="E83" s="30"/>
      <c r="F83" s="126"/>
      <c r="G83" s="30"/>
      <c r="H83" s="31"/>
    </row>
    <row r="84" spans="1:8" s="1" customFormat="1" x14ac:dyDescent="0.3">
      <c r="A84" s="31"/>
      <c r="B84" s="30"/>
      <c r="C84" s="30"/>
      <c r="D84" s="30"/>
      <c r="E84" s="30"/>
      <c r="F84" s="126"/>
      <c r="G84" s="30"/>
      <c r="H84" s="31"/>
    </row>
    <row r="85" spans="1:8" s="1" customFormat="1" x14ac:dyDescent="0.3">
      <c r="A85" s="31"/>
      <c r="B85" s="30"/>
      <c r="C85" s="30"/>
      <c r="D85" s="30"/>
      <c r="E85" s="30"/>
      <c r="F85" s="126"/>
      <c r="G85" s="30"/>
      <c r="H85" s="31"/>
    </row>
    <row r="86" spans="1:8" s="1" customFormat="1" x14ac:dyDescent="0.3">
      <c r="A86" s="31"/>
      <c r="B86" s="30"/>
      <c r="C86" s="30"/>
      <c r="D86" s="30"/>
      <c r="E86" s="30"/>
      <c r="F86" s="126"/>
      <c r="G86" s="30"/>
      <c r="H86" s="31"/>
    </row>
    <row r="87" spans="1:8" s="1" customFormat="1" x14ac:dyDescent="0.3">
      <c r="A87" s="31"/>
      <c r="B87" s="30"/>
      <c r="C87" s="30"/>
      <c r="D87" s="30"/>
      <c r="E87" s="30"/>
      <c r="F87" s="126"/>
      <c r="G87" s="30"/>
      <c r="H87" s="31"/>
    </row>
    <row r="88" spans="1:8" s="1" customFormat="1" x14ac:dyDescent="0.3">
      <c r="A88" s="31"/>
      <c r="B88" s="30"/>
      <c r="C88" s="30"/>
      <c r="D88" s="30"/>
      <c r="E88" s="30"/>
      <c r="F88" s="126"/>
      <c r="G88" s="30"/>
      <c r="H88" s="31"/>
    </row>
    <row r="89" spans="1:8" s="1" customFormat="1" x14ac:dyDescent="0.3">
      <c r="A89" s="31"/>
      <c r="B89" s="30"/>
      <c r="C89" s="30"/>
      <c r="D89" s="30"/>
      <c r="E89" s="30"/>
      <c r="F89" s="126"/>
      <c r="G89" s="30"/>
      <c r="H89" s="31"/>
    </row>
    <row r="90" spans="1:8" s="1" customFormat="1" x14ac:dyDescent="0.3">
      <c r="A90" s="31"/>
      <c r="B90" s="30"/>
      <c r="C90" s="30"/>
      <c r="D90" s="30"/>
      <c r="E90" s="30"/>
      <c r="F90" s="126"/>
      <c r="G90" s="30"/>
      <c r="H90" s="31"/>
    </row>
    <row r="91" spans="1:8" s="1" customFormat="1" x14ac:dyDescent="0.3">
      <c r="A91" s="31"/>
      <c r="B91" s="30"/>
      <c r="C91" s="30"/>
      <c r="D91" s="30"/>
      <c r="E91" s="30"/>
      <c r="F91" s="126"/>
      <c r="G91" s="30"/>
      <c r="H91" s="31"/>
    </row>
  </sheetData>
  <mergeCells count="18">
    <mergeCell ref="B25:D25"/>
    <mergeCell ref="B28:D28"/>
    <mergeCell ref="B33:D33"/>
    <mergeCell ref="B34:D34"/>
    <mergeCell ref="B35:D35"/>
    <mergeCell ref="B22:E23"/>
    <mergeCell ref="B2:D2"/>
    <mergeCell ref="B3:D3"/>
    <mergeCell ref="B4:D4"/>
    <mergeCell ref="B5:D5"/>
    <mergeCell ref="B6:D6"/>
    <mergeCell ref="B7:D7"/>
    <mergeCell ref="B8:D8"/>
    <mergeCell ref="B15:D15"/>
    <mergeCell ref="B17:D17"/>
    <mergeCell ref="B18:D18"/>
    <mergeCell ref="B19:D19"/>
    <mergeCell ref="B21:C21"/>
  </mergeCells>
  <pageMargins left="0.7" right="0.7" top="0.75" bottom="0.75" header="0.3" footer="0.3"/>
  <pageSetup paperSize="9" orientation="portrait" verticalDpi="0" r:id="rId1"/>
  <headerFooter>
    <oddFooter>&amp;C&amp;7&amp;B&amp;"Arial"Document Classification: KPMG Confidential</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5B84-BBDD-4EA2-B595-D2453C2327D2}">
  <dimension ref="A1:T251"/>
  <sheetViews>
    <sheetView tabSelected="1" zoomScale="70" zoomScaleNormal="70" workbookViewId="0">
      <selection activeCell="P5" sqref="P5"/>
    </sheetView>
  </sheetViews>
  <sheetFormatPr defaultRowHeight="14.4" x14ac:dyDescent="0.3"/>
  <cols>
    <col min="1" max="1" width="34.6640625" style="82" customWidth="1"/>
    <col min="2" max="2" width="24.109375" customWidth="1"/>
    <col min="3" max="3" width="16.33203125" customWidth="1"/>
    <col min="4" max="4" width="16.109375" customWidth="1"/>
    <col min="5" max="5" width="11.33203125" style="114" customWidth="1"/>
    <col min="6" max="6" width="18.44140625" customWidth="1"/>
    <col min="7" max="7" width="13.33203125" customWidth="1"/>
    <col min="8" max="8" width="15.6640625" customWidth="1"/>
    <col min="10" max="10" width="4.33203125" customWidth="1"/>
    <col min="11" max="11" width="24.6640625" customWidth="1"/>
    <col min="12" max="12" width="27" customWidth="1"/>
    <col min="13" max="13" width="23.33203125" style="7" customWidth="1"/>
    <col min="14" max="14" width="15.44140625" style="23" customWidth="1"/>
    <col min="15" max="15" width="11.33203125" style="114" customWidth="1"/>
    <col min="16" max="16" width="16.33203125" customWidth="1"/>
    <col min="17" max="17" width="13.33203125" customWidth="1"/>
    <col min="18" max="18" width="15.6640625" customWidth="1"/>
  </cols>
  <sheetData>
    <row r="1" spans="1:19" s="1" customFormat="1" ht="15" customHeight="1" thickBot="1" x14ac:dyDescent="0.35">
      <c r="A1" s="55"/>
      <c r="E1" s="111"/>
      <c r="F1" s="259" t="s">
        <v>129</v>
      </c>
      <c r="G1" s="260"/>
      <c r="H1" s="260"/>
      <c r="M1" s="3"/>
      <c r="N1" s="21"/>
      <c r="O1" s="111"/>
      <c r="P1"/>
      <c r="Q1"/>
      <c r="R1"/>
      <c r="S1"/>
    </row>
    <row r="2" spans="1:19" s="1" customFormat="1" ht="15" customHeight="1" thickBot="1" x14ac:dyDescent="0.35">
      <c r="A2" s="249" t="s">
        <v>130</v>
      </c>
      <c r="B2" s="250"/>
      <c r="C2" s="250"/>
      <c r="D2" s="251"/>
      <c r="E2" s="111"/>
      <c r="F2" s="261"/>
      <c r="G2" s="262"/>
      <c r="H2" s="262"/>
      <c r="K2" s="249" t="s">
        <v>131</v>
      </c>
      <c r="L2" s="250"/>
      <c r="M2" s="250"/>
      <c r="N2" s="251"/>
      <c r="O2" s="111"/>
      <c r="P2"/>
      <c r="Q2"/>
      <c r="R2"/>
      <c r="S2"/>
    </row>
    <row r="3" spans="1:19" s="1" customFormat="1" ht="42" thickBot="1" x14ac:dyDescent="0.35">
      <c r="A3" s="179" t="s">
        <v>97</v>
      </c>
      <c r="B3" s="180" t="s">
        <v>132</v>
      </c>
      <c r="C3" s="178" t="s">
        <v>133</v>
      </c>
      <c r="D3" s="180" t="s">
        <v>101</v>
      </c>
      <c r="E3" s="177"/>
      <c r="F3" s="253" t="s">
        <v>97</v>
      </c>
      <c r="G3" s="254" t="s">
        <v>132</v>
      </c>
      <c r="H3" s="254" t="s">
        <v>134</v>
      </c>
      <c r="K3" s="179" t="s">
        <v>97</v>
      </c>
      <c r="L3" s="180" t="s">
        <v>132</v>
      </c>
      <c r="M3" s="179" t="s">
        <v>134</v>
      </c>
      <c r="N3" s="180" t="s">
        <v>101</v>
      </c>
      <c r="O3" s="113"/>
      <c r="P3"/>
      <c r="Q3"/>
      <c r="R3"/>
      <c r="S3"/>
    </row>
    <row r="4" spans="1:19" s="1" customFormat="1" x14ac:dyDescent="0.3">
      <c r="A4" s="181" t="s">
        <v>135</v>
      </c>
      <c r="B4" s="182"/>
      <c r="C4" s="183"/>
      <c r="D4" s="182"/>
      <c r="E4" s="110"/>
      <c r="F4" s="184" t="s">
        <v>136</v>
      </c>
      <c r="G4" s="185"/>
      <c r="H4" s="186"/>
      <c r="K4" s="240"/>
      <c r="L4" s="240"/>
      <c r="M4" s="240"/>
      <c r="N4" s="241"/>
      <c r="O4" s="111"/>
      <c r="P4"/>
      <c r="Q4"/>
      <c r="R4"/>
      <c r="S4"/>
    </row>
    <row r="5" spans="1:19" s="1" customFormat="1" ht="57.6" x14ac:dyDescent="0.3">
      <c r="A5" s="60" t="s">
        <v>137</v>
      </c>
      <c r="B5" s="10" t="s">
        <v>138</v>
      </c>
      <c r="C5" s="11">
        <v>563</v>
      </c>
      <c r="D5" s="11" t="s">
        <v>139</v>
      </c>
      <c r="E5" s="110"/>
      <c r="F5" s="115" t="s">
        <v>104</v>
      </c>
      <c r="G5" s="116" t="s">
        <v>140</v>
      </c>
      <c r="H5" s="117">
        <v>359</v>
      </c>
      <c r="K5" s="12" t="s">
        <v>141</v>
      </c>
      <c r="L5" s="108" t="s">
        <v>142</v>
      </c>
      <c r="M5" s="20">
        <v>359</v>
      </c>
      <c r="N5" s="204" t="s">
        <v>139</v>
      </c>
      <c r="O5" s="111"/>
      <c r="P5"/>
      <c r="Q5"/>
      <c r="R5"/>
      <c r="S5"/>
    </row>
    <row r="6" spans="1:19" s="1" customFormat="1" ht="57.6" x14ac:dyDescent="0.3">
      <c r="A6" s="13" t="s">
        <v>143</v>
      </c>
      <c r="B6" s="12" t="s">
        <v>144</v>
      </c>
      <c r="C6" s="12">
        <v>563</v>
      </c>
      <c r="D6" s="12" t="s">
        <v>139</v>
      </c>
      <c r="E6" s="110"/>
      <c r="F6" s="118" t="s">
        <v>105</v>
      </c>
      <c r="G6" s="208" t="s">
        <v>145</v>
      </c>
      <c r="H6" s="117">
        <v>421</v>
      </c>
      <c r="K6" s="12" t="s">
        <v>146</v>
      </c>
      <c r="L6" s="13" t="s">
        <v>147</v>
      </c>
      <c r="M6" s="20">
        <v>421</v>
      </c>
      <c r="N6" s="204" t="s">
        <v>139</v>
      </c>
      <c r="O6" s="111"/>
      <c r="P6"/>
      <c r="Q6"/>
      <c r="R6"/>
      <c r="S6"/>
    </row>
    <row r="7" spans="1:19" s="1" customFormat="1" ht="57.6" x14ac:dyDescent="0.3">
      <c r="A7" s="13" t="s">
        <v>148</v>
      </c>
      <c r="B7" s="129" t="s">
        <v>149</v>
      </c>
      <c r="C7" s="12">
        <v>563</v>
      </c>
      <c r="D7" s="12" t="s">
        <v>139</v>
      </c>
      <c r="E7" s="110"/>
      <c r="F7" s="115" t="s">
        <v>150</v>
      </c>
      <c r="G7" s="116" t="s">
        <v>151</v>
      </c>
      <c r="H7" s="117">
        <v>330</v>
      </c>
      <c r="K7" s="12" t="s">
        <v>152</v>
      </c>
      <c r="L7" s="13" t="s">
        <v>153</v>
      </c>
      <c r="M7" s="128" t="s">
        <v>154</v>
      </c>
      <c r="N7" s="204" t="s">
        <v>139</v>
      </c>
      <c r="O7" s="111"/>
      <c r="P7"/>
      <c r="Q7"/>
      <c r="R7"/>
      <c r="S7"/>
    </row>
    <row r="8" spans="1:19" s="1" customFormat="1" ht="43.2" x14ac:dyDescent="0.3">
      <c r="A8" s="13" t="s">
        <v>155</v>
      </c>
      <c r="B8" s="12" t="s">
        <v>156</v>
      </c>
      <c r="C8" s="12">
        <v>330.1</v>
      </c>
      <c r="D8" s="12" t="s">
        <v>139</v>
      </c>
      <c r="E8" s="110"/>
      <c r="F8" s="118" t="s">
        <v>157</v>
      </c>
      <c r="G8" s="116" t="s">
        <v>158</v>
      </c>
      <c r="H8" s="117">
        <v>330</v>
      </c>
      <c r="K8" s="12" t="s">
        <v>159</v>
      </c>
      <c r="L8" s="13" t="s">
        <v>153</v>
      </c>
      <c r="M8" s="128" t="s">
        <v>160</v>
      </c>
      <c r="N8" s="204" t="s">
        <v>139</v>
      </c>
      <c r="O8" s="111"/>
      <c r="P8"/>
      <c r="Q8"/>
      <c r="R8"/>
      <c r="S8"/>
    </row>
    <row r="9" spans="1:19" s="1" customFormat="1" ht="57.6" x14ac:dyDescent="0.3">
      <c r="A9" s="13" t="s">
        <v>35</v>
      </c>
      <c r="B9" s="13" t="s">
        <v>161</v>
      </c>
      <c r="C9" s="12">
        <v>372</v>
      </c>
      <c r="D9" s="12" t="s">
        <v>139</v>
      </c>
      <c r="E9" s="110"/>
      <c r="F9" s="115" t="s">
        <v>162</v>
      </c>
      <c r="G9" s="116" t="s">
        <v>163</v>
      </c>
      <c r="H9" s="117">
        <v>125</v>
      </c>
      <c r="K9" s="12" t="s">
        <v>164</v>
      </c>
      <c r="L9" s="13" t="s">
        <v>165</v>
      </c>
      <c r="M9" s="128" t="s">
        <v>166</v>
      </c>
      <c r="N9" s="204" t="s">
        <v>139</v>
      </c>
      <c r="O9" s="111"/>
      <c r="P9"/>
      <c r="Q9"/>
      <c r="R9"/>
      <c r="S9"/>
    </row>
    <row r="10" spans="1:19" s="1" customFormat="1" ht="58.2" thickBot="1" x14ac:dyDescent="0.35">
      <c r="A10" s="13" t="s">
        <v>114</v>
      </c>
      <c r="B10" s="13" t="s">
        <v>161</v>
      </c>
      <c r="C10" s="12">
        <v>100</v>
      </c>
      <c r="D10" s="12" t="s">
        <v>139</v>
      </c>
      <c r="E10" s="110"/>
      <c r="F10" s="130" t="s">
        <v>29</v>
      </c>
      <c r="G10" s="131" t="s">
        <v>167</v>
      </c>
      <c r="H10" s="132">
        <v>2.6</v>
      </c>
      <c r="K10" s="12" t="s">
        <v>168</v>
      </c>
      <c r="L10" s="13" t="s">
        <v>169</v>
      </c>
      <c r="M10" s="20">
        <v>21</v>
      </c>
      <c r="N10" s="204" t="s">
        <v>139</v>
      </c>
      <c r="O10" s="111"/>
      <c r="P10"/>
      <c r="Q10"/>
      <c r="R10"/>
      <c r="S10"/>
    </row>
    <row r="11" spans="1:19" s="1" customFormat="1" ht="47.4" customHeight="1" thickBot="1" x14ac:dyDescent="0.35">
      <c r="A11" s="13" t="s">
        <v>34</v>
      </c>
      <c r="B11" s="13" t="s">
        <v>170</v>
      </c>
      <c r="C11" s="12">
        <v>372</v>
      </c>
      <c r="D11" s="12" t="s">
        <v>139</v>
      </c>
      <c r="E11" s="111"/>
      <c r="F11" s="256" t="s">
        <v>171</v>
      </c>
      <c r="G11" s="257"/>
      <c r="H11" s="258"/>
      <c r="K11" s="12" t="s">
        <v>172</v>
      </c>
      <c r="L11" s="109" t="s">
        <v>173</v>
      </c>
      <c r="M11" s="61">
        <v>21</v>
      </c>
      <c r="N11" s="204" t="s">
        <v>139</v>
      </c>
      <c r="O11" s="111"/>
      <c r="P11"/>
      <c r="Q11"/>
      <c r="R11"/>
      <c r="S11"/>
    </row>
    <row r="12" spans="1:19" s="1" customFormat="1" ht="57.6" x14ac:dyDescent="0.3">
      <c r="A12" s="13" t="s">
        <v>31</v>
      </c>
      <c r="B12" s="13" t="s">
        <v>174</v>
      </c>
      <c r="C12" s="12">
        <v>422</v>
      </c>
      <c r="D12" s="12" t="s">
        <v>175</v>
      </c>
      <c r="E12" s="110"/>
      <c r="F12" s="133" t="s">
        <v>150</v>
      </c>
      <c r="G12" s="134" t="s">
        <v>176</v>
      </c>
      <c r="H12" s="135">
        <v>21</v>
      </c>
      <c r="K12" s="12" t="s">
        <v>177</v>
      </c>
      <c r="L12" s="13" t="s">
        <v>178</v>
      </c>
      <c r="M12" s="20">
        <v>15</v>
      </c>
      <c r="N12" s="204" t="s">
        <v>179</v>
      </c>
      <c r="O12" s="111"/>
      <c r="P12"/>
      <c r="Q12"/>
      <c r="R12"/>
      <c r="S12"/>
    </row>
    <row r="13" spans="1:19" s="1" customFormat="1" ht="43.2" x14ac:dyDescent="0.3">
      <c r="A13" s="13" t="s">
        <v>180</v>
      </c>
      <c r="B13" s="13" t="s">
        <v>174</v>
      </c>
      <c r="C13" s="12">
        <v>58</v>
      </c>
      <c r="D13" s="12" t="s">
        <v>175</v>
      </c>
      <c r="E13" s="110"/>
      <c r="F13" s="115" t="s">
        <v>181</v>
      </c>
      <c r="G13" s="119" t="s">
        <v>182</v>
      </c>
      <c r="H13" s="117">
        <v>21</v>
      </c>
      <c r="K13" s="12" t="s">
        <v>177</v>
      </c>
      <c r="L13" s="13" t="s">
        <v>178</v>
      </c>
      <c r="M13" s="20">
        <v>15</v>
      </c>
      <c r="N13" s="204" t="s">
        <v>179</v>
      </c>
      <c r="O13" s="111"/>
      <c r="P13"/>
      <c r="Q13"/>
      <c r="R13"/>
      <c r="S13"/>
    </row>
    <row r="14" spans="1:19" s="1" customFormat="1" ht="43.2" x14ac:dyDescent="0.3">
      <c r="A14" s="13" t="s">
        <v>183</v>
      </c>
      <c r="B14" s="13" t="s">
        <v>174</v>
      </c>
      <c r="C14" s="12">
        <v>414</v>
      </c>
      <c r="D14" s="12" t="s">
        <v>175</v>
      </c>
      <c r="E14" s="110"/>
      <c r="F14" s="115" t="s">
        <v>162</v>
      </c>
      <c r="G14" s="116" t="s">
        <v>184</v>
      </c>
      <c r="H14" s="117">
        <v>41</v>
      </c>
      <c r="K14" s="12" t="s">
        <v>177</v>
      </c>
      <c r="L14" s="13" t="s">
        <v>178</v>
      </c>
      <c r="M14" s="20">
        <v>15</v>
      </c>
      <c r="N14" s="204" t="s">
        <v>179</v>
      </c>
      <c r="O14" s="111"/>
      <c r="P14"/>
      <c r="Q14"/>
      <c r="R14"/>
      <c r="S14"/>
    </row>
    <row r="15" spans="1:19" s="1" customFormat="1" ht="58.2" thickBot="1" x14ac:dyDescent="0.35">
      <c r="A15" s="13" t="s">
        <v>185</v>
      </c>
      <c r="B15" s="13" t="s">
        <v>186</v>
      </c>
      <c r="C15" s="12">
        <v>57</v>
      </c>
      <c r="D15" s="12" t="s">
        <v>175</v>
      </c>
      <c r="E15" s="110"/>
      <c r="F15" s="136" t="s">
        <v>29</v>
      </c>
      <c r="G15" s="131" t="s">
        <v>187</v>
      </c>
      <c r="H15" s="132">
        <v>0.3</v>
      </c>
      <c r="K15" s="12" t="s">
        <v>177</v>
      </c>
      <c r="L15" s="13" t="s">
        <v>178</v>
      </c>
      <c r="M15" s="20">
        <v>15</v>
      </c>
      <c r="N15" s="204" t="s">
        <v>179</v>
      </c>
      <c r="O15" s="111"/>
      <c r="P15"/>
      <c r="Q15"/>
      <c r="R15"/>
      <c r="S15"/>
    </row>
    <row r="16" spans="1:19" s="1" customFormat="1" ht="159" thickBot="1" x14ac:dyDescent="0.35">
      <c r="A16" s="19" t="s">
        <v>188</v>
      </c>
      <c r="B16" s="19" t="s">
        <v>189</v>
      </c>
      <c r="C16" s="18">
        <v>563</v>
      </c>
      <c r="D16" s="12" t="s">
        <v>139</v>
      </c>
      <c r="E16" s="4"/>
      <c r="F16" s="187" t="s">
        <v>190</v>
      </c>
      <c r="G16" s="188"/>
      <c r="H16" s="189"/>
      <c r="K16" s="12" t="s">
        <v>62</v>
      </c>
      <c r="L16" s="12" t="s">
        <v>62</v>
      </c>
      <c r="M16" s="12" t="s">
        <v>62</v>
      </c>
      <c r="N16" s="12" t="s">
        <v>62</v>
      </c>
      <c r="O16" s="4"/>
      <c r="P16"/>
      <c r="Q16"/>
      <c r="R16"/>
      <c r="S16"/>
    </row>
    <row r="17" spans="1:20" s="1" customFormat="1" ht="57.6" x14ac:dyDescent="0.3">
      <c r="A17" s="13" t="s">
        <v>191</v>
      </c>
      <c r="B17" s="13" t="s">
        <v>192</v>
      </c>
      <c r="C17" s="12">
        <v>330.1</v>
      </c>
      <c r="D17" s="12" t="s">
        <v>139</v>
      </c>
      <c r="E17" s="5"/>
      <c r="F17" s="133" t="s">
        <v>150</v>
      </c>
      <c r="G17" s="134" t="s">
        <v>193</v>
      </c>
      <c r="H17" s="135">
        <v>21</v>
      </c>
      <c r="K17" s="12" t="s">
        <v>62</v>
      </c>
      <c r="L17" s="12" t="s">
        <v>62</v>
      </c>
      <c r="M17" s="12" t="s">
        <v>62</v>
      </c>
      <c r="N17" s="12" t="s">
        <v>62</v>
      </c>
      <c r="O17" s="4"/>
      <c r="P17"/>
      <c r="Q17"/>
      <c r="R17"/>
      <c r="S17"/>
    </row>
    <row r="18" spans="1:20" s="1" customFormat="1" ht="57.6" x14ac:dyDescent="0.3">
      <c r="A18" s="13" t="s">
        <v>188</v>
      </c>
      <c r="B18" s="13" t="s">
        <v>194</v>
      </c>
      <c r="C18" s="12">
        <v>372</v>
      </c>
      <c r="D18" s="12" t="s">
        <v>139</v>
      </c>
      <c r="E18" s="5"/>
      <c r="F18" s="115" t="s">
        <v>31</v>
      </c>
      <c r="G18" s="116" t="s">
        <v>195</v>
      </c>
      <c r="H18" s="117">
        <v>15</v>
      </c>
      <c r="K18" s="12" t="s">
        <v>62</v>
      </c>
      <c r="L18" s="12" t="s">
        <v>62</v>
      </c>
      <c r="M18" s="12" t="s">
        <v>62</v>
      </c>
      <c r="N18" s="12" t="s">
        <v>62</v>
      </c>
      <c r="O18" s="4"/>
      <c r="P18"/>
      <c r="Q18"/>
      <c r="R18"/>
      <c r="S18"/>
    </row>
    <row r="19" spans="1:20" s="1" customFormat="1" ht="28.8" x14ac:dyDescent="0.3">
      <c r="A19" s="13" t="s">
        <v>188</v>
      </c>
      <c r="B19" s="13" t="s">
        <v>196</v>
      </c>
      <c r="C19" s="12">
        <v>58</v>
      </c>
      <c r="D19" s="12" t="s">
        <v>175</v>
      </c>
      <c r="E19" s="5"/>
      <c r="F19" s="115" t="s">
        <v>157</v>
      </c>
      <c r="G19" s="119" t="s">
        <v>197</v>
      </c>
      <c r="H19" s="117">
        <v>0</v>
      </c>
      <c r="K19" s="12" t="s">
        <v>62</v>
      </c>
      <c r="L19" s="12" t="s">
        <v>62</v>
      </c>
      <c r="M19" s="12" t="s">
        <v>62</v>
      </c>
      <c r="N19" s="12" t="s">
        <v>62</v>
      </c>
      <c r="O19" s="4"/>
      <c r="P19"/>
      <c r="Q19"/>
      <c r="R19"/>
      <c r="S19"/>
    </row>
    <row r="20" spans="1:20" s="1" customFormat="1" ht="28.8" x14ac:dyDescent="0.3">
      <c r="A20" s="13" t="s">
        <v>191</v>
      </c>
      <c r="B20" s="13" t="s">
        <v>198</v>
      </c>
      <c r="C20" s="243" t="s">
        <v>199</v>
      </c>
      <c r="D20" s="243"/>
      <c r="E20" s="5"/>
      <c r="F20" s="115" t="s">
        <v>162</v>
      </c>
      <c r="G20" s="116" t="s">
        <v>184</v>
      </c>
      <c r="H20" s="117">
        <v>0</v>
      </c>
      <c r="K20" s="12" t="s">
        <v>62</v>
      </c>
      <c r="L20" s="12" t="s">
        <v>62</v>
      </c>
      <c r="M20" s="12" t="s">
        <v>62</v>
      </c>
      <c r="N20" s="12" t="s">
        <v>62</v>
      </c>
      <c r="O20" s="4"/>
      <c r="P20"/>
      <c r="Q20"/>
      <c r="R20"/>
      <c r="S20"/>
    </row>
    <row r="21" spans="1:20" s="1" customFormat="1" ht="57.6" x14ac:dyDescent="0.3">
      <c r="A21" s="14" t="s">
        <v>200</v>
      </c>
      <c r="B21" s="15"/>
      <c r="C21" s="244"/>
      <c r="D21" s="244"/>
      <c r="E21" s="5"/>
      <c r="F21" s="115" t="s">
        <v>201</v>
      </c>
      <c r="G21" s="116" t="s">
        <v>187</v>
      </c>
      <c r="H21" s="117">
        <v>0.15</v>
      </c>
      <c r="K21" s="12" t="s">
        <v>62</v>
      </c>
      <c r="L21" s="12" t="s">
        <v>62</v>
      </c>
      <c r="M21" s="12" t="s">
        <v>62</v>
      </c>
      <c r="N21" s="12" t="s">
        <v>62</v>
      </c>
      <c r="O21" s="4"/>
      <c r="P21"/>
      <c r="Q21"/>
      <c r="R21"/>
      <c r="S21"/>
    </row>
    <row r="22" spans="1:20" s="1" customFormat="1" ht="43.2" x14ac:dyDescent="0.3">
      <c r="A22" s="8"/>
      <c r="B22" s="6"/>
      <c r="C22" s="6"/>
      <c r="D22" s="6"/>
      <c r="E22" s="110"/>
      <c r="F22" s="115" t="s">
        <v>202</v>
      </c>
      <c r="G22" s="116" t="s">
        <v>187</v>
      </c>
      <c r="H22" s="117">
        <v>0.3</v>
      </c>
      <c r="K22" s="12"/>
      <c r="L22" s="12"/>
      <c r="M22" s="20"/>
      <c r="N22" s="204"/>
      <c r="O22" s="111"/>
      <c r="P22"/>
      <c r="Q22"/>
      <c r="R22"/>
      <c r="S22"/>
    </row>
    <row r="23" spans="1:20" s="1" customFormat="1" ht="43.2" x14ac:dyDescent="0.3">
      <c r="A23" s="209" t="s">
        <v>203</v>
      </c>
      <c r="B23" s="210"/>
      <c r="C23" s="140"/>
      <c r="D23" s="140"/>
      <c r="E23" s="111"/>
      <c r="F23" s="115" t="s">
        <v>204</v>
      </c>
      <c r="G23" s="116" t="s">
        <v>205</v>
      </c>
      <c r="H23" s="117">
        <v>0.15</v>
      </c>
      <c r="K23" s="12"/>
      <c r="L23" s="12"/>
      <c r="M23" s="20"/>
      <c r="N23" s="204"/>
      <c r="O23" s="111"/>
      <c r="P23"/>
      <c r="Q23"/>
      <c r="R23"/>
      <c r="S23"/>
    </row>
    <row r="24" spans="1:20" s="1" customFormat="1" ht="55.95" customHeight="1" x14ac:dyDescent="0.3">
      <c r="A24" s="13" t="s">
        <v>206</v>
      </c>
      <c r="B24" s="13" t="s">
        <v>207</v>
      </c>
      <c r="C24" s="12">
        <v>55</v>
      </c>
      <c r="D24" s="12" t="s">
        <v>175</v>
      </c>
      <c r="E24" s="111"/>
      <c r="F24" s="115" t="s">
        <v>208</v>
      </c>
      <c r="G24" s="116" t="s">
        <v>205</v>
      </c>
      <c r="H24" s="117">
        <v>0.3</v>
      </c>
      <c r="K24" s="12" t="s">
        <v>209</v>
      </c>
      <c r="L24" s="12" t="s">
        <v>210</v>
      </c>
      <c r="M24" s="20">
        <v>0</v>
      </c>
      <c r="N24" s="204" t="s">
        <v>179</v>
      </c>
      <c r="O24" s="111"/>
      <c r="P24"/>
      <c r="Q24"/>
      <c r="R24"/>
      <c r="S24"/>
    </row>
    <row r="25" spans="1:20" s="1" customFormat="1" ht="43.8" thickBot="1" x14ac:dyDescent="0.35">
      <c r="A25" s="13" t="s">
        <v>211</v>
      </c>
      <c r="B25" s="13" t="s">
        <v>207</v>
      </c>
      <c r="C25" s="12">
        <v>193</v>
      </c>
      <c r="D25" s="12" t="s">
        <v>175</v>
      </c>
      <c r="E25" s="111"/>
      <c r="F25" s="120" t="s">
        <v>212</v>
      </c>
      <c r="G25" s="121">
        <v>2716</v>
      </c>
      <c r="H25" s="122">
        <v>0.5</v>
      </c>
      <c r="K25" s="12" t="s">
        <v>213</v>
      </c>
      <c r="L25" s="12" t="s">
        <v>214</v>
      </c>
      <c r="M25" s="20">
        <v>125</v>
      </c>
      <c r="N25" s="204" t="s">
        <v>179</v>
      </c>
      <c r="O25" s="111"/>
      <c r="P25"/>
      <c r="Q25"/>
      <c r="R25"/>
      <c r="S25"/>
      <c r="T25" s="55"/>
    </row>
    <row r="26" spans="1:20" s="1" customFormat="1" ht="43.8" thickBot="1" x14ac:dyDescent="0.35">
      <c r="A26" s="13" t="s">
        <v>215</v>
      </c>
      <c r="B26" s="12" t="s">
        <v>216</v>
      </c>
      <c r="C26" s="12">
        <v>40</v>
      </c>
      <c r="D26" s="12" t="s">
        <v>217</v>
      </c>
      <c r="E26" s="111"/>
      <c r="F26" s="120" t="s">
        <v>218</v>
      </c>
      <c r="G26" s="121">
        <v>2716</v>
      </c>
      <c r="H26" s="122">
        <v>1</v>
      </c>
      <c r="K26" s="12" t="s">
        <v>219</v>
      </c>
      <c r="L26" s="12" t="s">
        <v>220</v>
      </c>
      <c r="M26" s="204" t="s">
        <v>221</v>
      </c>
      <c r="N26" s="204" t="s">
        <v>222</v>
      </c>
      <c r="O26" s="111"/>
      <c r="P26"/>
      <c r="Q26"/>
      <c r="R26"/>
      <c r="S26"/>
    </row>
    <row r="27" spans="1:20" s="1" customFormat="1" ht="43.2" x14ac:dyDescent="0.3">
      <c r="A27" s="13" t="s">
        <v>223</v>
      </c>
      <c r="B27" s="13" t="s">
        <v>62</v>
      </c>
      <c r="C27" s="12">
        <v>11.3</v>
      </c>
      <c r="D27" s="12" t="s">
        <v>217</v>
      </c>
      <c r="E27" s="111"/>
      <c r="K27" s="12" t="s">
        <v>219</v>
      </c>
      <c r="L27" s="12" t="s">
        <v>224</v>
      </c>
      <c r="M27" s="20">
        <v>0.15</v>
      </c>
      <c r="N27" s="204" t="s">
        <v>222</v>
      </c>
      <c r="O27" s="111"/>
      <c r="P27"/>
      <c r="Q27"/>
      <c r="R27"/>
      <c r="S27"/>
    </row>
    <row r="28" spans="1:20" s="1" customFormat="1" ht="72" customHeight="1" x14ac:dyDescent="0.3">
      <c r="A28" s="13" t="s">
        <v>225</v>
      </c>
      <c r="B28" s="13" t="s">
        <v>226</v>
      </c>
      <c r="C28" s="12">
        <v>40</v>
      </c>
      <c r="D28" s="12" t="s">
        <v>217</v>
      </c>
      <c r="E28" s="111"/>
      <c r="F28" s="263" t="s">
        <v>227</v>
      </c>
      <c r="G28" s="263"/>
      <c r="H28" s="263"/>
      <c r="K28" s="12" t="s">
        <v>228</v>
      </c>
      <c r="L28" s="12" t="s">
        <v>229</v>
      </c>
      <c r="M28" s="20">
        <v>2.6</v>
      </c>
      <c r="N28" s="204" t="s">
        <v>222</v>
      </c>
      <c r="O28" s="111"/>
      <c r="P28"/>
      <c r="Q28"/>
      <c r="R28"/>
      <c r="S28"/>
    </row>
    <row r="29" spans="1:20" s="1" customFormat="1" ht="43.2" x14ac:dyDescent="0.3">
      <c r="A29" s="14" t="s">
        <v>230</v>
      </c>
      <c r="B29" s="14" t="s">
        <v>226</v>
      </c>
      <c r="C29" s="15">
        <v>55.79</v>
      </c>
      <c r="D29" s="15" t="s">
        <v>175</v>
      </c>
      <c r="E29" s="111"/>
      <c r="F29" s="57" t="s">
        <v>231</v>
      </c>
      <c r="K29" s="12" t="s">
        <v>228</v>
      </c>
      <c r="L29" s="12" t="s">
        <v>232</v>
      </c>
      <c r="M29" s="20">
        <v>2.6</v>
      </c>
      <c r="N29" s="204" t="s">
        <v>222</v>
      </c>
      <c r="O29" s="111"/>
      <c r="P29"/>
      <c r="Q29"/>
      <c r="R29"/>
      <c r="S29"/>
    </row>
    <row r="30" spans="1:20" s="1" customFormat="1" ht="14.4" customHeight="1" x14ac:dyDescent="0.3">
      <c r="A30" s="190"/>
      <c r="B30" s="191"/>
      <c r="C30" s="191"/>
      <c r="D30" s="192"/>
      <c r="E30" s="111"/>
      <c r="F30" s="248" t="s">
        <v>233</v>
      </c>
      <c r="G30" s="248"/>
      <c r="H30" s="248"/>
      <c r="I30" s="248"/>
      <c r="K30" s="15"/>
      <c r="L30" s="15"/>
      <c r="M30" s="24"/>
      <c r="N30" s="205"/>
      <c r="O30" s="111"/>
      <c r="P30"/>
      <c r="Q30"/>
      <c r="R30"/>
      <c r="S30"/>
    </row>
    <row r="31" spans="1:20" s="1" customFormat="1" x14ac:dyDescent="0.3">
      <c r="A31" s="193" t="s">
        <v>234</v>
      </c>
      <c r="B31" s="194"/>
      <c r="C31" s="194"/>
      <c r="D31" s="195"/>
      <c r="E31" s="111"/>
      <c r="F31" s="248"/>
      <c r="G31" s="248"/>
      <c r="H31" s="248"/>
      <c r="I31" s="248"/>
      <c r="K31" s="11"/>
      <c r="L31" s="11"/>
      <c r="M31" s="25"/>
      <c r="N31" s="26"/>
      <c r="O31" s="111"/>
      <c r="P31"/>
      <c r="Q31"/>
      <c r="R31"/>
      <c r="S31"/>
    </row>
    <row r="32" spans="1:20" s="1" customFormat="1" ht="30" customHeight="1" x14ac:dyDescent="0.3">
      <c r="A32" s="10" t="s">
        <v>234</v>
      </c>
      <c r="B32" s="10" t="s">
        <v>235</v>
      </c>
      <c r="C32" s="11">
        <v>1</v>
      </c>
      <c r="D32" s="26" t="s">
        <v>236</v>
      </c>
      <c r="E32" s="111"/>
      <c r="F32" s="248"/>
      <c r="G32" s="248"/>
      <c r="H32" s="248"/>
      <c r="I32" s="248"/>
      <c r="K32" s="12" t="s">
        <v>237</v>
      </c>
      <c r="L32" s="12">
        <v>2716</v>
      </c>
      <c r="M32" s="204" t="s">
        <v>238</v>
      </c>
      <c r="N32" s="204" t="s">
        <v>236</v>
      </c>
      <c r="O32" s="111"/>
      <c r="P32"/>
      <c r="Q32"/>
      <c r="R32"/>
      <c r="S32"/>
    </row>
    <row r="33" spans="1:19" s="1" customFormat="1" ht="43.2" x14ac:dyDescent="0.3">
      <c r="A33" s="13" t="s">
        <v>239</v>
      </c>
      <c r="B33" s="13" t="s">
        <v>62</v>
      </c>
      <c r="C33" s="12">
        <v>0.5</v>
      </c>
      <c r="D33" s="204" t="s">
        <v>236</v>
      </c>
      <c r="E33" s="111"/>
      <c r="F33" s="248"/>
      <c r="G33" s="248"/>
      <c r="H33" s="248"/>
      <c r="I33" s="248"/>
      <c r="K33" s="12" t="s">
        <v>237</v>
      </c>
      <c r="L33" s="12">
        <v>2716</v>
      </c>
      <c r="M33" s="20">
        <v>0.5</v>
      </c>
      <c r="N33" s="204" t="s">
        <v>236</v>
      </c>
      <c r="O33" s="111"/>
      <c r="P33"/>
      <c r="Q33"/>
      <c r="R33"/>
      <c r="S33"/>
    </row>
    <row r="34" spans="1:19" s="1" customFormat="1" x14ac:dyDescent="0.3">
      <c r="A34" s="13"/>
      <c r="B34" s="12"/>
      <c r="C34" s="12"/>
      <c r="D34" s="12"/>
      <c r="E34" s="111"/>
      <c r="F34" s="247" t="s">
        <v>240</v>
      </c>
      <c r="G34" s="247"/>
      <c r="H34" s="247"/>
      <c r="I34" s="247"/>
      <c r="K34" s="15"/>
      <c r="L34" s="15"/>
      <c r="M34" s="24"/>
      <c r="N34" s="205"/>
      <c r="O34" s="111"/>
      <c r="P34"/>
      <c r="Q34"/>
      <c r="R34"/>
      <c r="S34"/>
    </row>
    <row r="35" spans="1:19" s="1" customFormat="1" x14ac:dyDescent="0.3">
      <c r="A35" s="9" t="s">
        <v>241</v>
      </c>
      <c r="B35" s="6"/>
      <c r="C35" s="6"/>
      <c r="D35" s="6"/>
      <c r="E35" s="111"/>
      <c r="F35" s="247"/>
      <c r="G35" s="247"/>
      <c r="H35" s="247"/>
      <c r="I35" s="247"/>
      <c r="K35" s="11"/>
      <c r="L35" s="11"/>
      <c r="M35" s="25"/>
      <c r="N35" s="26"/>
      <c r="O35" s="111"/>
      <c r="P35"/>
      <c r="Q35"/>
      <c r="R35"/>
      <c r="S35"/>
    </row>
    <row r="36" spans="1:19" s="1" customFormat="1" ht="46.95" customHeight="1" thickBot="1" x14ac:dyDescent="0.35">
      <c r="A36" s="62" t="s">
        <v>242</v>
      </c>
      <c r="B36" s="16" t="s">
        <v>243</v>
      </c>
      <c r="C36" s="16">
        <v>0.93</v>
      </c>
      <c r="D36" s="17" t="s">
        <v>244</v>
      </c>
      <c r="E36" s="111"/>
      <c r="F36" s="247" t="s">
        <v>245</v>
      </c>
      <c r="G36" s="247"/>
      <c r="H36" s="247"/>
      <c r="I36" s="247"/>
      <c r="K36" s="16" t="s">
        <v>246</v>
      </c>
      <c r="L36" s="16" t="s">
        <v>247</v>
      </c>
      <c r="M36" s="22" t="s">
        <v>221</v>
      </c>
      <c r="N36" s="22" t="s">
        <v>222</v>
      </c>
      <c r="O36" s="111"/>
      <c r="P36"/>
      <c r="Q36"/>
      <c r="R36"/>
      <c r="S36"/>
    </row>
    <row r="37" spans="1:19" s="1" customFormat="1" ht="15.6" x14ac:dyDescent="0.3">
      <c r="A37" s="55"/>
      <c r="E37" s="111"/>
      <c r="F37" s="58" t="s">
        <v>248</v>
      </c>
      <c r="M37" s="3"/>
      <c r="N37" s="21"/>
      <c r="O37" s="111"/>
      <c r="P37"/>
      <c r="Q37"/>
      <c r="R37"/>
      <c r="S37"/>
    </row>
    <row r="38" spans="1:19" s="1" customFormat="1" ht="28.2" customHeight="1" x14ac:dyDescent="0.3">
      <c r="A38" s="245" t="s">
        <v>249</v>
      </c>
      <c r="B38" s="245"/>
      <c r="C38" s="245"/>
      <c r="D38" s="245"/>
      <c r="E38" s="111"/>
      <c r="F38" s="248" t="s">
        <v>250</v>
      </c>
      <c r="G38" s="248"/>
      <c r="H38" s="248"/>
      <c r="I38" s="248"/>
      <c r="K38" s="43" t="s">
        <v>251</v>
      </c>
      <c r="N38" s="21"/>
      <c r="O38" s="111"/>
      <c r="P38"/>
      <c r="Q38"/>
      <c r="R38"/>
      <c r="S38"/>
    </row>
    <row r="39" spans="1:19" s="1" customFormat="1" ht="45" customHeight="1" x14ac:dyDescent="0.3">
      <c r="A39" s="245" t="s">
        <v>252</v>
      </c>
      <c r="B39" s="245"/>
      <c r="C39" s="245"/>
      <c r="D39" s="245"/>
      <c r="E39" s="111"/>
      <c r="F39" s="242" t="s">
        <v>253</v>
      </c>
      <c r="G39" s="242"/>
      <c r="H39" s="242"/>
      <c r="I39" s="242"/>
      <c r="K39" s="1" t="s">
        <v>254</v>
      </c>
      <c r="M39" s="3"/>
      <c r="N39" s="21"/>
      <c r="O39" s="111"/>
      <c r="P39"/>
      <c r="Q39"/>
      <c r="R39"/>
      <c r="S39"/>
    </row>
    <row r="40" spans="1:19" s="1" customFormat="1" x14ac:dyDescent="0.3">
      <c r="A40" s="55"/>
      <c r="E40" s="111"/>
      <c r="K40" s="211" t="s">
        <v>255</v>
      </c>
      <c r="M40" s="3"/>
      <c r="N40" s="21"/>
      <c r="O40" s="111"/>
      <c r="P40"/>
      <c r="Q40"/>
      <c r="R40"/>
      <c r="S40"/>
    </row>
    <row r="41" spans="1:19" s="1" customFormat="1" ht="15.6" x14ac:dyDescent="0.3">
      <c r="A41" s="212" t="s">
        <v>256</v>
      </c>
      <c r="B41" s="213"/>
      <c r="C41" s="214">
        <v>0</v>
      </c>
      <c r="D41" s="1" t="s">
        <v>257</v>
      </c>
      <c r="E41" s="111"/>
      <c r="F41" s="56" t="s">
        <v>258</v>
      </c>
      <c r="K41" s="27" t="s">
        <v>259</v>
      </c>
      <c r="M41" s="3"/>
      <c r="N41" s="21"/>
      <c r="O41" s="111"/>
      <c r="P41"/>
      <c r="Q41"/>
      <c r="R41"/>
      <c r="S41"/>
    </row>
    <row r="42" spans="1:19" s="1" customFormat="1" ht="66" customHeight="1" x14ac:dyDescent="0.3">
      <c r="A42" s="245" t="s">
        <v>260</v>
      </c>
      <c r="B42" s="245"/>
      <c r="C42" s="245"/>
      <c r="D42" s="55" t="s">
        <v>261</v>
      </c>
      <c r="E42" s="111"/>
      <c r="F42" s="242" t="s">
        <v>262</v>
      </c>
      <c r="G42" s="242"/>
      <c r="H42" s="242"/>
      <c r="I42" s="242"/>
      <c r="K42" s="27" t="s">
        <v>263</v>
      </c>
      <c r="M42" s="3"/>
      <c r="N42" s="21"/>
      <c r="O42" s="111"/>
      <c r="P42"/>
      <c r="Q42"/>
      <c r="R42"/>
      <c r="S42"/>
    </row>
    <row r="43" spans="1:19" s="1" customFormat="1" ht="15.6" x14ac:dyDescent="0.3">
      <c r="A43" s="246" t="s">
        <v>264</v>
      </c>
      <c r="B43" s="246"/>
      <c r="C43" s="246"/>
      <c r="D43" s="112" t="s">
        <v>265</v>
      </c>
      <c r="E43" s="111"/>
      <c r="F43" s="58" t="s">
        <v>266</v>
      </c>
      <c r="K43" s="27" t="s">
        <v>267</v>
      </c>
      <c r="M43" s="3"/>
      <c r="N43" s="21"/>
      <c r="O43" s="111"/>
      <c r="P43"/>
      <c r="Q43"/>
      <c r="R43"/>
      <c r="S43"/>
    </row>
    <row r="44" spans="1:19" s="1" customFormat="1" ht="36.6" customHeight="1" x14ac:dyDescent="0.3">
      <c r="A44" s="245" t="s">
        <v>268</v>
      </c>
      <c r="B44" s="245"/>
      <c r="C44" s="245"/>
      <c r="D44" s="1" t="s">
        <v>269</v>
      </c>
      <c r="E44" s="111"/>
      <c r="F44" s="242" t="s">
        <v>270</v>
      </c>
      <c r="G44" s="242"/>
      <c r="H44" s="242"/>
      <c r="I44" s="242"/>
      <c r="K44" s="27" t="s">
        <v>271</v>
      </c>
      <c r="M44" s="3"/>
      <c r="N44" s="21"/>
      <c r="O44" s="111"/>
      <c r="P44"/>
      <c r="Q44"/>
      <c r="R44"/>
      <c r="S44"/>
    </row>
    <row r="45" spans="1:19" s="1" customFormat="1" ht="44.4" customHeight="1" x14ac:dyDescent="0.3">
      <c r="A45" s="246" t="s">
        <v>272</v>
      </c>
      <c r="B45" s="246"/>
      <c r="C45" s="246"/>
      <c r="D45" s="112" t="s">
        <v>273</v>
      </c>
      <c r="E45" s="111"/>
      <c r="F45" s="242" t="s">
        <v>274</v>
      </c>
      <c r="G45" s="242"/>
      <c r="H45" s="242"/>
      <c r="I45" s="242"/>
      <c r="M45" s="3"/>
      <c r="N45" s="21"/>
      <c r="O45" s="111"/>
      <c r="P45"/>
      <c r="Q45"/>
      <c r="R45"/>
      <c r="S45"/>
    </row>
    <row r="46" spans="1:19" s="1" customFormat="1" ht="44.4" customHeight="1" x14ac:dyDescent="0.3">
      <c r="A46" s="55"/>
      <c r="E46" s="111"/>
      <c r="F46" s="242" t="s">
        <v>275</v>
      </c>
      <c r="G46" s="242"/>
      <c r="H46" s="242"/>
      <c r="I46" s="242"/>
      <c r="J46" s="242"/>
      <c r="M46" s="3"/>
      <c r="N46" s="21"/>
      <c r="O46" s="111"/>
      <c r="P46"/>
      <c r="Q46"/>
      <c r="R46"/>
      <c r="S46"/>
    </row>
    <row r="47" spans="1:19" s="1" customFormat="1" x14ac:dyDescent="0.3">
      <c r="A47" s="55"/>
      <c r="E47" s="111"/>
      <c r="M47" s="3"/>
      <c r="N47" s="21"/>
      <c r="O47" s="111"/>
      <c r="P47"/>
      <c r="Q47"/>
      <c r="R47"/>
      <c r="S47"/>
    </row>
    <row r="48" spans="1:19" s="1" customFormat="1" ht="15.6" x14ac:dyDescent="0.3">
      <c r="A48" s="55"/>
      <c r="E48" s="111"/>
      <c r="F48" s="56" t="s">
        <v>276</v>
      </c>
      <c r="M48" s="3"/>
      <c r="N48" s="21"/>
      <c r="O48" s="111"/>
      <c r="P48"/>
      <c r="Q48"/>
      <c r="R48"/>
      <c r="S48"/>
    </row>
    <row r="49" spans="1:19" s="1" customFormat="1" ht="88.95" customHeight="1" x14ac:dyDescent="0.3">
      <c r="A49" s="55"/>
      <c r="E49" s="111"/>
      <c r="F49" s="242" t="s">
        <v>277</v>
      </c>
      <c r="G49" s="242"/>
      <c r="H49" s="242"/>
      <c r="I49" s="242"/>
      <c r="J49" s="242"/>
      <c r="M49" s="3"/>
      <c r="N49" s="21"/>
      <c r="O49" s="111"/>
      <c r="P49"/>
      <c r="Q49"/>
      <c r="R49"/>
      <c r="S49"/>
    </row>
    <row r="50" spans="1:19" s="1" customFormat="1" ht="15.6" x14ac:dyDescent="0.35">
      <c r="A50" s="55"/>
      <c r="E50" s="111"/>
      <c r="F50" s="59" t="s">
        <v>278</v>
      </c>
      <c r="M50" s="3"/>
      <c r="N50" s="21"/>
      <c r="O50" s="111"/>
      <c r="P50"/>
      <c r="Q50"/>
      <c r="R50"/>
      <c r="S50"/>
    </row>
    <row r="51" spans="1:19" s="1" customFormat="1" ht="74.400000000000006" customHeight="1" x14ac:dyDescent="0.35">
      <c r="A51" s="55"/>
      <c r="E51" s="111"/>
      <c r="F51" s="255" t="s">
        <v>279</v>
      </c>
      <c r="G51" s="255"/>
      <c r="H51" s="255"/>
      <c r="I51" s="255"/>
      <c r="J51" s="255"/>
      <c r="M51" s="3"/>
      <c r="N51" s="21"/>
      <c r="O51" s="111"/>
      <c r="P51"/>
      <c r="Q51"/>
      <c r="R51"/>
      <c r="S51"/>
    </row>
    <row r="52" spans="1:19" s="1" customFormat="1" ht="59.4" customHeight="1" x14ac:dyDescent="0.35">
      <c r="A52" s="55"/>
      <c r="E52" s="111"/>
      <c r="F52" s="252" t="s">
        <v>280</v>
      </c>
      <c r="G52" s="252"/>
      <c r="H52" s="252"/>
      <c r="I52" s="252"/>
      <c r="J52" s="252"/>
      <c r="M52" s="3"/>
      <c r="N52" s="21"/>
      <c r="O52" s="111"/>
      <c r="P52"/>
      <c r="Q52"/>
      <c r="R52"/>
      <c r="S52"/>
    </row>
    <row r="53" spans="1:19" s="1" customFormat="1" ht="102" customHeight="1" x14ac:dyDescent="0.35">
      <c r="A53" s="55"/>
      <c r="E53" s="111"/>
      <c r="F53" s="252" t="s">
        <v>281</v>
      </c>
      <c r="G53" s="252"/>
      <c r="H53" s="252"/>
      <c r="I53" s="252"/>
      <c r="J53" s="252"/>
      <c r="M53" s="3"/>
      <c r="N53" s="21"/>
      <c r="O53" s="111"/>
      <c r="P53"/>
      <c r="Q53"/>
      <c r="R53"/>
      <c r="S53"/>
    </row>
    <row r="54" spans="1:19" s="1" customFormat="1" ht="112.2" customHeight="1" x14ac:dyDescent="0.35">
      <c r="A54" s="55"/>
      <c r="E54" s="111"/>
      <c r="F54" s="252" t="s">
        <v>282</v>
      </c>
      <c r="G54" s="252"/>
      <c r="H54" s="252"/>
      <c r="I54" s="252"/>
      <c r="J54" s="252"/>
      <c r="M54" s="3"/>
      <c r="N54" s="21"/>
      <c r="O54" s="111"/>
      <c r="P54"/>
      <c r="Q54"/>
      <c r="R54"/>
      <c r="S54"/>
    </row>
    <row r="55" spans="1:19" s="1" customFormat="1" x14ac:dyDescent="0.3">
      <c r="A55" s="55"/>
      <c r="E55" s="111"/>
      <c r="M55" s="3"/>
      <c r="N55" s="21"/>
      <c r="O55" s="111"/>
      <c r="P55"/>
      <c r="Q55"/>
      <c r="R55"/>
      <c r="S55"/>
    </row>
    <row r="56" spans="1:19" s="1" customFormat="1" x14ac:dyDescent="0.3">
      <c r="A56" s="55"/>
      <c r="E56" s="111"/>
      <c r="M56" s="3"/>
      <c r="N56" s="21"/>
      <c r="O56" s="111"/>
      <c r="P56"/>
      <c r="Q56"/>
      <c r="R56"/>
      <c r="S56"/>
    </row>
    <row r="57" spans="1:19" s="1" customFormat="1" x14ac:dyDescent="0.3">
      <c r="A57" s="55"/>
      <c r="E57" s="111"/>
      <c r="M57" s="3"/>
      <c r="N57" s="21"/>
      <c r="O57" s="111"/>
      <c r="P57"/>
      <c r="Q57"/>
      <c r="R57"/>
      <c r="S57"/>
    </row>
    <row r="58" spans="1:19" s="1" customFormat="1" x14ac:dyDescent="0.3">
      <c r="A58" s="55"/>
      <c r="E58" s="111"/>
      <c r="M58" s="3"/>
      <c r="N58" s="21"/>
      <c r="O58" s="111"/>
      <c r="P58"/>
      <c r="Q58"/>
      <c r="R58"/>
      <c r="S58"/>
    </row>
    <row r="59" spans="1:19" s="1" customFormat="1" x14ac:dyDescent="0.3">
      <c r="A59" s="55"/>
      <c r="E59" s="111"/>
      <c r="M59" s="3"/>
      <c r="N59" s="21"/>
      <c r="O59" s="111"/>
      <c r="P59"/>
      <c r="Q59"/>
      <c r="R59"/>
      <c r="S59"/>
    </row>
    <row r="60" spans="1:19" s="1" customFormat="1" x14ac:dyDescent="0.3">
      <c r="A60" s="55"/>
      <c r="E60" s="111"/>
      <c r="M60" s="3"/>
      <c r="N60" s="21"/>
      <c r="O60" s="111"/>
      <c r="P60"/>
      <c r="Q60"/>
      <c r="R60"/>
      <c r="S60"/>
    </row>
    <row r="61" spans="1:19" s="1" customFormat="1" x14ac:dyDescent="0.3">
      <c r="A61" s="55"/>
      <c r="E61" s="111"/>
      <c r="M61" s="3"/>
      <c r="N61" s="21"/>
      <c r="O61" s="111"/>
      <c r="P61"/>
      <c r="Q61"/>
      <c r="R61"/>
      <c r="S61"/>
    </row>
    <row r="62" spans="1:19" s="1" customFormat="1" x14ac:dyDescent="0.3">
      <c r="A62" s="55"/>
      <c r="E62" s="111"/>
      <c r="M62" s="3"/>
      <c r="N62" s="21"/>
      <c r="O62" s="111"/>
      <c r="P62"/>
      <c r="Q62"/>
      <c r="R62"/>
      <c r="S62"/>
    </row>
    <row r="63" spans="1:19" s="1" customFormat="1" x14ac:dyDescent="0.3">
      <c r="A63" s="55"/>
      <c r="E63" s="111"/>
      <c r="M63" s="3"/>
      <c r="N63" s="21"/>
      <c r="O63" s="111"/>
      <c r="P63"/>
      <c r="Q63"/>
      <c r="R63"/>
      <c r="S63"/>
    </row>
    <row r="64" spans="1:19" s="1" customFormat="1" x14ac:dyDescent="0.3">
      <c r="A64" s="55"/>
      <c r="E64" s="111"/>
      <c r="M64" s="3"/>
      <c r="N64" s="21"/>
      <c r="O64" s="111"/>
      <c r="P64"/>
      <c r="Q64"/>
      <c r="R64"/>
      <c r="S64"/>
    </row>
    <row r="65" spans="1:19" s="1" customFormat="1" x14ac:dyDescent="0.3">
      <c r="A65" s="55"/>
      <c r="E65" s="111"/>
      <c r="M65" s="3"/>
      <c r="N65" s="21"/>
      <c r="O65" s="111"/>
      <c r="P65"/>
      <c r="Q65"/>
      <c r="R65"/>
      <c r="S65"/>
    </row>
    <row r="66" spans="1:19" s="1" customFormat="1" x14ac:dyDescent="0.3">
      <c r="A66" s="55"/>
      <c r="E66" s="111"/>
      <c r="M66" s="3"/>
      <c r="N66" s="21"/>
      <c r="O66" s="111"/>
      <c r="P66"/>
      <c r="Q66"/>
      <c r="R66"/>
      <c r="S66"/>
    </row>
    <row r="67" spans="1:19" s="1" customFormat="1" x14ac:dyDescent="0.3">
      <c r="A67" s="55"/>
      <c r="E67" s="111"/>
      <c r="M67" s="3"/>
      <c r="N67" s="21"/>
      <c r="O67" s="111"/>
      <c r="P67"/>
      <c r="Q67"/>
      <c r="R67"/>
      <c r="S67"/>
    </row>
    <row r="68" spans="1:19" s="1" customFormat="1" x14ac:dyDescent="0.3">
      <c r="A68" s="55"/>
      <c r="E68" s="111"/>
      <c r="M68" s="3"/>
      <c r="N68" s="21"/>
      <c r="O68" s="111"/>
      <c r="P68"/>
      <c r="Q68"/>
      <c r="R68"/>
      <c r="S68"/>
    </row>
    <row r="69" spans="1:19" s="1" customFormat="1" x14ac:dyDescent="0.3">
      <c r="A69" s="55"/>
      <c r="E69" s="111"/>
      <c r="M69" s="3"/>
      <c r="N69" s="21"/>
      <c r="O69" s="111"/>
      <c r="P69"/>
      <c r="Q69"/>
      <c r="R69"/>
      <c r="S69"/>
    </row>
    <row r="70" spans="1:19" s="1" customFormat="1" x14ac:dyDescent="0.3">
      <c r="A70" s="55"/>
      <c r="E70" s="111"/>
      <c r="M70" s="3"/>
      <c r="N70" s="21"/>
      <c r="O70" s="111"/>
      <c r="P70"/>
      <c r="Q70"/>
      <c r="R70"/>
      <c r="S70"/>
    </row>
    <row r="71" spans="1:19" s="1" customFormat="1" x14ac:dyDescent="0.3">
      <c r="A71" s="55"/>
      <c r="E71" s="111"/>
      <c r="M71" s="3"/>
      <c r="N71" s="21"/>
      <c r="O71" s="111"/>
      <c r="P71"/>
      <c r="Q71"/>
      <c r="R71"/>
      <c r="S71"/>
    </row>
    <row r="72" spans="1:19" s="1" customFormat="1" x14ac:dyDescent="0.3">
      <c r="A72" s="55"/>
      <c r="E72" s="111"/>
      <c r="M72" s="3"/>
      <c r="N72" s="21"/>
      <c r="O72" s="111"/>
      <c r="P72"/>
      <c r="Q72"/>
      <c r="R72"/>
      <c r="S72"/>
    </row>
    <row r="73" spans="1:19" s="1" customFormat="1" x14ac:dyDescent="0.3">
      <c r="A73" s="55"/>
      <c r="E73" s="111"/>
      <c r="M73" s="3"/>
      <c r="N73" s="21"/>
      <c r="O73" s="111"/>
      <c r="P73"/>
      <c r="Q73"/>
      <c r="R73"/>
      <c r="S73"/>
    </row>
    <row r="74" spans="1:19" s="1" customFormat="1" x14ac:dyDescent="0.3">
      <c r="A74" s="55"/>
      <c r="E74" s="111"/>
      <c r="M74" s="3"/>
      <c r="N74" s="21"/>
      <c r="O74" s="111"/>
      <c r="P74"/>
      <c r="Q74"/>
      <c r="R74"/>
      <c r="S74"/>
    </row>
    <row r="75" spans="1:19" s="1" customFormat="1" x14ac:dyDescent="0.3">
      <c r="A75" s="55"/>
      <c r="E75" s="111"/>
      <c r="M75" s="3"/>
      <c r="N75" s="21"/>
      <c r="O75" s="111"/>
      <c r="P75"/>
      <c r="Q75"/>
      <c r="R75"/>
      <c r="S75"/>
    </row>
    <row r="76" spans="1:19" s="1" customFormat="1" x14ac:dyDescent="0.3">
      <c r="A76" s="55"/>
      <c r="E76" s="111"/>
      <c r="M76" s="3"/>
      <c r="N76" s="21"/>
      <c r="O76" s="111"/>
      <c r="P76"/>
      <c r="Q76"/>
      <c r="R76"/>
      <c r="S76"/>
    </row>
    <row r="77" spans="1:19" s="1" customFormat="1" x14ac:dyDescent="0.3">
      <c r="A77" s="55"/>
      <c r="E77" s="111"/>
      <c r="M77" s="3"/>
      <c r="N77" s="21"/>
      <c r="O77" s="111"/>
      <c r="P77"/>
      <c r="Q77"/>
      <c r="R77"/>
      <c r="S77"/>
    </row>
    <row r="78" spans="1:19" s="1" customFormat="1" x14ac:dyDescent="0.3">
      <c r="A78" s="55"/>
      <c r="E78" s="111"/>
      <c r="M78" s="3"/>
      <c r="N78" s="21"/>
      <c r="O78" s="111"/>
      <c r="P78"/>
      <c r="Q78"/>
      <c r="R78"/>
      <c r="S78"/>
    </row>
    <row r="79" spans="1:19" s="1" customFormat="1" x14ac:dyDescent="0.3">
      <c r="A79" s="55"/>
      <c r="E79" s="111"/>
      <c r="M79" s="3"/>
      <c r="N79" s="21"/>
      <c r="O79" s="111"/>
      <c r="P79"/>
      <c r="Q79"/>
      <c r="R79"/>
      <c r="S79"/>
    </row>
    <row r="80" spans="1:19" s="1" customFormat="1" x14ac:dyDescent="0.3">
      <c r="A80" s="55"/>
      <c r="E80" s="111"/>
      <c r="M80" s="3"/>
      <c r="N80" s="21"/>
      <c r="O80" s="111"/>
      <c r="P80"/>
      <c r="Q80"/>
      <c r="R80"/>
      <c r="S80"/>
    </row>
    <row r="81" spans="1:19" s="1" customFormat="1" x14ac:dyDescent="0.3">
      <c r="A81" s="55"/>
      <c r="E81" s="111"/>
      <c r="M81" s="3"/>
      <c r="N81" s="21"/>
      <c r="O81" s="111"/>
      <c r="P81"/>
      <c r="Q81"/>
      <c r="R81"/>
      <c r="S81"/>
    </row>
    <row r="82" spans="1:19" s="1" customFormat="1" x14ac:dyDescent="0.3">
      <c r="A82" s="55"/>
      <c r="E82" s="111"/>
      <c r="M82" s="3"/>
      <c r="N82" s="21"/>
      <c r="O82" s="111"/>
      <c r="P82"/>
      <c r="Q82"/>
      <c r="R82"/>
      <c r="S82"/>
    </row>
    <row r="83" spans="1:19" s="1" customFormat="1" x14ac:dyDescent="0.3">
      <c r="A83" s="55"/>
      <c r="E83" s="111"/>
      <c r="M83" s="3"/>
      <c r="N83" s="21"/>
      <c r="O83" s="111"/>
      <c r="P83"/>
      <c r="Q83"/>
      <c r="R83"/>
      <c r="S83"/>
    </row>
    <row r="84" spans="1:19" s="1" customFormat="1" x14ac:dyDescent="0.3">
      <c r="A84" s="55"/>
      <c r="E84" s="111"/>
      <c r="M84" s="3"/>
      <c r="N84" s="21"/>
      <c r="O84" s="111"/>
      <c r="P84"/>
      <c r="Q84"/>
      <c r="R84"/>
      <c r="S84"/>
    </row>
    <row r="85" spans="1:19" s="1" customFormat="1" x14ac:dyDescent="0.3">
      <c r="A85" s="55"/>
      <c r="E85" s="111"/>
      <c r="M85" s="3"/>
      <c r="N85" s="21"/>
      <c r="O85" s="111"/>
      <c r="P85"/>
      <c r="Q85"/>
      <c r="R85"/>
      <c r="S85"/>
    </row>
    <row r="86" spans="1:19" s="1" customFormat="1" x14ac:dyDescent="0.3">
      <c r="A86" s="55"/>
      <c r="E86" s="111"/>
      <c r="M86" s="3"/>
      <c r="N86" s="21"/>
      <c r="O86" s="111"/>
      <c r="P86"/>
      <c r="Q86"/>
      <c r="R86"/>
      <c r="S86"/>
    </row>
    <row r="87" spans="1:19" s="1" customFormat="1" x14ac:dyDescent="0.3">
      <c r="A87" s="55"/>
      <c r="E87" s="111"/>
      <c r="M87" s="3"/>
      <c r="N87" s="21"/>
      <c r="O87" s="111"/>
      <c r="P87"/>
      <c r="Q87"/>
      <c r="R87"/>
      <c r="S87"/>
    </row>
    <row r="88" spans="1:19" s="1" customFormat="1" x14ac:dyDescent="0.3">
      <c r="A88" s="55"/>
      <c r="E88" s="111"/>
      <c r="M88" s="3"/>
      <c r="N88" s="21"/>
      <c r="O88" s="111"/>
      <c r="P88"/>
      <c r="Q88"/>
      <c r="R88"/>
      <c r="S88"/>
    </row>
    <row r="89" spans="1:19" s="1" customFormat="1" x14ac:dyDescent="0.3">
      <c r="A89" s="55"/>
      <c r="E89" s="111"/>
      <c r="M89" s="3"/>
      <c r="N89" s="21"/>
      <c r="O89" s="111"/>
      <c r="P89"/>
      <c r="Q89"/>
      <c r="R89"/>
      <c r="S89"/>
    </row>
    <row r="90" spans="1:19" s="1" customFormat="1" x14ac:dyDescent="0.3">
      <c r="A90" s="55"/>
      <c r="E90" s="111"/>
      <c r="M90" s="3"/>
      <c r="N90" s="21"/>
      <c r="O90" s="111"/>
      <c r="P90"/>
      <c r="Q90"/>
      <c r="R90"/>
      <c r="S90"/>
    </row>
    <row r="91" spans="1:19" s="1" customFormat="1" x14ac:dyDescent="0.3">
      <c r="A91" s="55"/>
      <c r="E91" s="111"/>
      <c r="M91" s="3"/>
      <c r="N91" s="21"/>
      <c r="O91" s="111"/>
      <c r="P91"/>
      <c r="Q91"/>
      <c r="R91"/>
      <c r="S91"/>
    </row>
    <row r="92" spans="1:19" s="1" customFormat="1" x14ac:dyDescent="0.3">
      <c r="A92" s="55"/>
      <c r="E92" s="111"/>
      <c r="M92" s="3"/>
      <c r="N92" s="21"/>
      <c r="O92" s="111"/>
      <c r="P92"/>
      <c r="Q92"/>
      <c r="R92"/>
      <c r="S92"/>
    </row>
    <row r="93" spans="1:19" s="1" customFormat="1" x14ac:dyDescent="0.3">
      <c r="A93" s="55"/>
      <c r="E93" s="111"/>
      <c r="M93" s="3"/>
      <c r="N93" s="21"/>
      <c r="O93" s="111"/>
      <c r="P93"/>
      <c r="Q93"/>
      <c r="R93"/>
      <c r="S93"/>
    </row>
    <row r="94" spans="1:19" s="1" customFormat="1" x14ac:dyDescent="0.3">
      <c r="A94" s="55"/>
      <c r="E94" s="111"/>
      <c r="M94" s="3"/>
      <c r="N94" s="21"/>
      <c r="O94" s="111"/>
      <c r="P94"/>
      <c r="Q94"/>
      <c r="R94"/>
      <c r="S94"/>
    </row>
    <row r="95" spans="1:19" s="1" customFormat="1" x14ac:dyDescent="0.3">
      <c r="A95" s="55"/>
      <c r="E95" s="111"/>
      <c r="M95" s="3"/>
      <c r="N95" s="21"/>
      <c r="O95" s="111"/>
      <c r="P95"/>
      <c r="Q95"/>
      <c r="R95"/>
      <c r="S95"/>
    </row>
    <row r="96" spans="1:19" s="1" customFormat="1" x14ac:dyDescent="0.3">
      <c r="A96" s="55"/>
      <c r="E96" s="111"/>
      <c r="M96" s="3"/>
      <c r="N96" s="21"/>
      <c r="O96" s="111"/>
      <c r="P96"/>
      <c r="Q96"/>
      <c r="R96"/>
      <c r="S96"/>
    </row>
    <row r="97" spans="1:19" s="1" customFormat="1" x14ac:dyDescent="0.3">
      <c r="A97" s="55"/>
      <c r="E97" s="111"/>
      <c r="M97" s="3"/>
      <c r="N97" s="21"/>
      <c r="O97" s="111"/>
      <c r="P97"/>
      <c r="Q97"/>
      <c r="R97"/>
      <c r="S97"/>
    </row>
    <row r="98" spans="1:19" s="1" customFormat="1" x14ac:dyDescent="0.3">
      <c r="A98" s="55"/>
      <c r="E98" s="111"/>
      <c r="M98" s="3"/>
      <c r="N98" s="21"/>
      <c r="O98" s="111"/>
      <c r="P98"/>
      <c r="Q98"/>
      <c r="R98"/>
      <c r="S98"/>
    </row>
    <row r="99" spans="1:19" s="1" customFormat="1" x14ac:dyDescent="0.3">
      <c r="A99" s="55"/>
      <c r="E99" s="111"/>
      <c r="M99" s="3"/>
      <c r="N99" s="21"/>
      <c r="O99" s="111"/>
      <c r="P99"/>
      <c r="Q99"/>
      <c r="R99"/>
      <c r="S99"/>
    </row>
    <row r="100" spans="1:19" s="1" customFormat="1" x14ac:dyDescent="0.3">
      <c r="A100" s="55"/>
      <c r="E100" s="111"/>
      <c r="M100" s="3"/>
      <c r="N100" s="21"/>
      <c r="O100" s="111"/>
      <c r="P100"/>
      <c r="Q100"/>
      <c r="R100"/>
      <c r="S100"/>
    </row>
    <row r="101" spans="1:19" s="1" customFormat="1" x14ac:dyDescent="0.3">
      <c r="A101" s="55"/>
      <c r="E101" s="111"/>
      <c r="M101" s="3"/>
      <c r="N101" s="21"/>
      <c r="O101" s="111"/>
      <c r="P101"/>
      <c r="Q101"/>
      <c r="R101"/>
      <c r="S101"/>
    </row>
    <row r="102" spans="1:19" s="1" customFormat="1" x14ac:dyDescent="0.3">
      <c r="A102" s="55"/>
      <c r="E102" s="111"/>
      <c r="M102" s="3"/>
      <c r="N102" s="21"/>
      <c r="O102" s="111"/>
      <c r="P102"/>
      <c r="Q102"/>
      <c r="R102"/>
      <c r="S102"/>
    </row>
    <row r="103" spans="1:19" s="1" customFormat="1" x14ac:dyDescent="0.3">
      <c r="A103" s="55"/>
      <c r="E103" s="111"/>
      <c r="M103" s="3"/>
      <c r="N103" s="21"/>
      <c r="O103" s="111"/>
      <c r="P103"/>
      <c r="Q103"/>
      <c r="R103"/>
      <c r="S103"/>
    </row>
    <row r="104" spans="1:19" s="1" customFormat="1" x14ac:dyDescent="0.3">
      <c r="A104" s="55"/>
      <c r="E104" s="111"/>
      <c r="M104" s="3"/>
      <c r="N104" s="21"/>
      <c r="O104" s="111"/>
      <c r="P104"/>
      <c r="Q104"/>
      <c r="R104"/>
      <c r="S104"/>
    </row>
    <row r="105" spans="1:19" s="1" customFormat="1" x14ac:dyDescent="0.3">
      <c r="A105" s="55"/>
      <c r="E105" s="111"/>
      <c r="M105" s="3"/>
      <c r="N105" s="21"/>
      <c r="O105" s="111"/>
      <c r="P105"/>
      <c r="Q105"/>
      <c r="R105"/>
      <c r="S105"/>
    </row>
    <row r="106" spans="1:19" s="1" customFormat="1" x14ac:dyDescent="0.3">
      <c r="A106" s="55"/>
      <c r="E106" s="111"/>
      <c r="M106" s="3"/>
      <c r="N106" s="21"/>
      <c r="O106" s="111"/>
      <c r="P106"/>
      <c r="Q106"/>
      <c r="R106"/>
      <c r="S106"/>
    </row>
    <row r="107" spans="1:19" s="1" customFormat="1" x14ac:dyDescent="0.3">
      <c r="A107" s="55"/>
      <c r="E107" s="111"/>
      <c r="M107" s="3"/>
      <c r="N107" s="21"/>
      <c r="O107" s="111"/>
      <c r="P107"/>
      <c r="Q107"/>
      <c r="R107"/>
      <c r="S107"/>
    </row>
    <row r="108" spans="1:19" s="1" customFormat="1" x14ac:dyDescent="0.3">
      <c r="A108" s="55"/>
      <c r="E108" s="111"/>
      <c r="M108" s="3"/>
      <c r="N108" s="21"/>
      <c r="O108" s="111"/>
      <c r="P108"/>
      <c r="Q108"/>
      <c r="R108"/>
      <c r="S108"/>
    </row>
    <row r="109" spans="1:19" s="1" customFormat="1" x14ac:dyDescent="0.3">
      <c r="A109" s="55"/>
      <c r="E109" s="111"/>
      <c r="M109" s="3"/>
      <c r="N109" s="21"/>
      <c r="O109" s="111"/>
      <c r="P109"/>
      <c r="Q109"/>
      <c r="R109"/>
      <c r="S109"/>
    </row>
    <row r="110" spans="1:19" s="1" customFormat="1" x14ac:dyDescent="0.3">
      <c r="A110" s="55"/>
      <c r="E110" s="111"/>
      <c r="M110" s="3"/>
      <c r="N110" s="21"/>
      <c r="O110" s="111"/>
      <c r="P110"/>
      <c r="Q110"/>
      <c r="R110"/>
      <c r="S110"/>
    </row>
    <row r="111" spans="1:19" s="1" customFormat="1" x14ac:dyDescent="0.3">
      <c r="A111" s="55"/>
      <c r="E111" s="111"/>
      <c r="M111" s="3"/>
      <c r="N111" s="21"/>
      <c r="O111" s="111"/>
      <c r="P111"/>
      <c r="Q111"/>
      <c r="R111"/>
      <c r="S111"/>
    </row>
    <row r="112" spans="1:19" s="1" customFormat="1" x14ac:dyDescent="0.3">
      <c r="A112" s="55"/>
      <c r="E112" s="111"/>
      <c r="M112" s="3"/>
      <c r="N112" s="21"/>
      <c r="O112" s="111"/>
      <c r="P112"/>
      <c r="Q112"/>
      <c r="R112"/>
      <c r="S112"/>
    </row>
    <row r="113" spans="1:19" s="1" customFormat="1" x14ac:dyDescent="0.3">
      <c r="A113" s="55"/>
      <c r="E113" s="111"/>
      <c r="M113" s="3"/>
      <c r="N113" s="21"/>
      <c r="O113" s="111"/>
      <c r="P113"/>
      <c r="Q113"/>
      <c r="R113"/>
      <c r="S113"/>
    </row>
    <row r="114" spans="1:19" s="1" customFormat="1" x14ac:dyDescent="0.3">
      <c r="A114" s="55"/>
      <c r="E114" s="111"/>
      <c r="M114" s="3"/>
      <c r="N114" s="21"/>
      <c r="O114" s="111"/>
      <c r="P114"/>
      <c r="Q114"/>
      <c r="R114"/>
      <c r="S114"/>
    </row>
    <row r="115" spans="1:19" s="1" customFormat="1" x14ac:dyDescent="0.3">
      <c r="A115" s="55"/>
      <c r="E115" s="111"/>
      <c r="M115" s="3"/>
      <c r="N115" s="21"/>
      <c r="O115" s="111"/>
      <c r="P115"/>
      <c r="Q115"/>
      <c r="R115"/>
      <c r="S115"/>
    </row>
    <row r="116" spans="1:19" s="1" customFormat="1" x14ac:dyDescent="0.3">
      <c r="A116" s="55"/>
      <c r="E116" s="111"/>
      <c r="M116" s="3"/>
      <c r="N116" s="21"/>
      <c r="O116" s="111"/>
      <c r="P116"/>
      <c r="Q116"/>
      <c r="R116"/>
      <c r="S116"/>
    </row>
    <row r="117" spans="1:19" s="1" customFormat="1" x14ac:dyDescent="0.3">
      <c r="A117" s="55"/>
      <c r="E117" s="111"/>
      <c r="M117" s="3"/>
      <c r="N117" s="21"/>
      <c r="O117" s="111"/>
      <c r="P117"/>
      <c r="Q117"/>
      <c r="R117"/>
      <c r="S117"/>
    </row>
    <row r="118" spans="1:19" s="1" customFormat="1" x14ac:dyDescent="0.3">
      <c r="A118" s="55"/>
      <c r="E118" s="111"/>
      <c r="M118" s="3"/>
      <c r="N118" s="21"/>
      <c r="O118" s="111"/>
      <c r="P118"/>
      <c r="Q118"/>
      <c r="R118"/>
      <c r="S118"/>
    </row>
    <row r="119" spans="1:19" s="1" customFormat="1" x14ac:dyDescent="0.3">
      <c r="A119" s="55"/>
      <c r="E119" s="111"/>
      <c r="M119" s="3"/>
      <c r="N119" s="21"/>
      <c r="O119" s="111"/>
      <c r="P119"/>
      <c r="Q119"/>
      <c r="R119"/>
      <c r="S119"/>
    </row>
    <row r="120" spans="1:19" s="1" customFormat="1" x14ac:dyDescent="0.3">
      <c r="A120" s="55"/>
      <c r="E120" s="111"/>
      <c r="M120" s="3"/>
      <c r="N120" s="21"/>
      <c r="O120" s="111"/>
      <c r="P120"/>
      <c r="Q120"/>
      <c r="R120"/>
      <c r="S120"/>
    </row>
    <row r="121" spans="1:19" s="1" customFormat="1" x14ac:dyDescent="0.3">
      <c r="A121" s="55"/>
      <c r="E121" s="111"/>
      <c r="M121" s="3"/>
      <c r="N121" s="21"/>
      <c r="O121" s="111"/>
      <c r="P121"/>
      <c r="Q121"/>
      <c r="R121"/>
      <c r="S121"/>
    </row>
    <row r="122" spans="1:19" s="1" customFormat="1" x14ac:dyDescent="0.3">
      <c r="A122" s="55"/>
      <c r="E122" s="111"/>
      <c r="M122" s="3"/>
      <c r="N122" s="21"/>
      <c r="O122" s="111"/>
      <c r="P122"/>
      <c r="Q122"/>
      <c r="R122"/>
      <c r="S122"/>
    </row>
    <row r="123" spans="1:19" s="1" customFormat="1" x14ac:dyDescent="0.3">
      <c r="A123" s="55"/>
      <c r="E123" s="111"/>
      <c r="M123" s="3"/>
      <c r="N123" s="21"/>
      <c r="O123" s="111"/>
      <c r="P123"/>
      <c r="Q123"/>
      <c r="R123"/>
      <c r="S123"/>
    </row>
    <row r="124" spans="1:19" s="1" customFormat="1" x14ac:dyDescent="0.3">
      <c r="A124" s="55"/>
      <c r="E124" s="111"/>
      <c r="M124" s="3"/>
      <c r="N124" s="21"/>
      <c r="O124" s="111"/>
      <c r="P124"/>
      <c r="Q124"/>
      <c r="R124"/>
      <c r="S124"/>
    </row>
    <row r="125" spans="1:19" s="1" customFormat="1" x14ac:dyDescent="0.3">
      <c r="A125" s="55"/>
      <c r="E125" s="111"/>
      <c r="M125" s="3"/>
      <c r="N125" s="21"/>
      <c r="O125" s="111"/>
      <c r="P125"/>
      <c r="Q125"/>
      <c r="R125"/>
      <c r="S125"/>
    </row>
    <row r="126" spans="1:19" s="1" customFormat="1" x14ac:dyDescent="0.3">
      <c r="A126" s="55"/>
      <c r="E126" s="111"/>
      <c r="M126" s="3"/>
      <c r="N126" s="21"/>
      <c r="O126" s="111"/>
      <c r="P126"/>
      <c r="Q126"/>
      <c r="R126"/>
      <c r="S126"/>
    </row>
    <row r="127" spans="1:19" s="1" customFormat="1" x14ac:dyDescent="0.3">
      <c r="A127" s="55"/>
      <c r="E127" s="111"/>
      <c r="M127" s="3"/>
      <c r="N127" s="21"/>
      <c r="O127" s="111"/>
      <c r="P127"/>
      <c r="Q127"/>
      <c r="R127"/>
      <c r="S127"/>
    </row>
    <row r="128" spans="1:19" s="1" customFormat="1" x14ac:dyDescent="0.3">
      <c r="A128" s="55"/>
      <c r="E128" s="111"/>
      <c r="M128" s="3"/>
      <c r="N128" s="21"/>
      <c r="O128" s="111"/>
      <c r="P128"/>
      <c r="Q128"/>
      <c r="R128"/>
      <c r="S128"/>
    </row>
    <row r="129" spans="1:19" s="1" customFormat="1" x14ac:dyDescent="0.3">
      <c r="A129" s="55"/>
      <c r="E129" s="111"/>
      <c r="M129" s="3"/>
      <c r="N129" s="21"/>
      <c r="O129" s="111"/>
      <c r="P129"/>
      <c r="Q129"/>
      <c r="R129"/>
      <c r="S129"/>
    </row>
    <row r="130" spans="1:19" s="1" customFormat="1" x14ac:dyDescent="0.3">
      <c r="A130" s="55"/>
      <c r="E130" s="111"/>
      <c r="M130" s="3"/>
      <c r="N130" s="21"/>
      <c r="O130" s="111"/>
      <c r="P130"/>
      <c r="Q130"/>
      <c r="R130"/>
      <c r="S130"/>
    </row>
    <row r="131" spans="1:19" s="1" customFormat="1" x14ac:dyDescent="0.3">
      <c r="A131" s="55"/>
      <c r="E131" s="111"/>
      <c r="M131" s="3"/>
      <c r="N131" s="21"/>
      <c r="O131" s="111"/>
      <c r="P131"/>
      <c r="Q131"/>
      <c r="R131"/>
      <c r="S131"/>
    </row>
    <row r="132" spans="1:19" s="1" customFormat="1" x14ac:dyDescent="0.3">
      <c r="A132" s="55"/>
      <c r="E132" s="111"/>
      <c r="M132" s="3"/>
      <c r="N132" s="21"/>
      <c r="O132" s="111"/>
      <c r="P132"/>
      <c r="Q132"/>
      <c r="R132"/>
      <c r="S132"/>
    </row>
    <row r="133" spans="1:19" s="1" customFormat="1" x14ac:dyDescent="0.3">
      <c r="A133" s="55"/>
      <c r="E133" s="111"/>
      <c r="M133" s="3"/>
      <c r="N133" s="21"/>
      <c r="O133" s="111"/>
      <c r="P133"/>
      <c r="Q133"/>
      <c r="R133"/>
      <c r="S133"/>
    </row>
    <row r="134" spans="1:19" s="1" customFormat="1" x14ac:dyDescent="0.3">
      <c r="A134" s="55"/>
      <c r="E134" s="111"/>
      <c r="M134" s="3"/>
      <c r="N134" s="21"/>
      <c r="O134" s="111"/>
      <c r="P134"/>
      <c r="Q134"/>
      <c r="R134"/>
      <c r="S134"/>
    </row>
    <row r="135" spans="1:19" s="1" customFormat="1" x14ac:dyDescent="0.3">
      <c r="A135" s="55"/>
      <c r="E135" s="111"/>
      <c r="M135" s="3"/>
      <c r="N135" s="21"/>
      <c r="O135" s="111"/>
      <c r="P135"/>
      <c r="Q135"/>
      <c r="R135"/>
      <c r="S135"/>
    </row>
    <row r="136" spans="1:19" s="1" customFormat="1" x14ac:dyDescent="0.3">
      <c r="A136" s="55"/>
      <c r="E136" s="111"/>
      <c r="M136" s="3"/>
      <c r="N136" s="21"/>
      <c r="O136" s="111"/>
      <c r="P136"/>
      <c r="Q136"/>
      <c r="R136"/>
      <c r="S136"/>
    </row>
    <row r="137" spans="1:19" s="1" customFormat="1" x14ac:dyDescent="0.3">
      <c r="A137" s="55"/>
      <c r="E137" s="111"/>
      <c r="M137" s="3"/>
      <c r="N137" s="21"/>
      <c r="O137" s="111"/>
      <c r="P137"/>
      <c r="Q137"/>
      <c r="R137"/>
      <c r="S137"/>
    </row>
    <row r="138" spans="1:19" s="1" customFormat="1" x14ac:dyDescent="0.3">
      <c r="A138" s="55"/>
      <c r="E138" s="111"/>
      <c r="M138" s="3"/>
      <c r="N138" s="21"/>
      <c r="O138" s="111"/>
      <c r="P138"/>
      <c r="Q138"/>
      <c r="R138"/>
      <c r="S138"/>
    </row>
    <row r="139" spans="1:19" s="1" customFormat="1" x14ac:dyDescent="0.3">
      <c r="A139" s="55"/>
      <c r="E139" s="111"/>
      <c r="M139" s="3"/>
      <c r="N139" s="21"/>
      <c r="O139" s="111"/>
      <c r="P139"/>
      <c r="Q139"/>
      <c r="R139"/>
      <c r="S139"/>
    </row>
    <row r="140" spans="1:19" s="1" customFormat="1" x14ac:dyDescent="0.3">
      <c r="A140" s="55"/>
      <c r="E140" s="111"/>
      <c r="M140" s="3"/>
      <c r="N140" s="21"/>
      <c r="O140" s="111"/>
      <c r="P140"/>
      <c r="Q140"/>
      <c r="R140"/>
      <c r="S140"/>
    </row>
    <row r="141" spans="1:19" s="1" customFormat="1" x14ac:dyDescent="0.3">
      <c r="A141" s="55"/>
      <c r="E141" s="111"/>
      <c r="M141" s="3"/>
      <c r="N141" s="21"/>
      <c r="O141" s="111"/>
      <c r="P141"/>
      <c r="Q141"/>
      <c r="R141"/>
      <c r="S141"/>
    </row>
    <row r="142" spans="1:19" s="1" customFormat="1" x14ac:dyDescent="0.3">
      <c r="A142" s="55"/>
      <c r="E142" s="111"/>
      <c r="M142" s="3"/>
      <c r="N142" s="21"/>
      <c r="O142" s="111"/>
      <c r="P142"/>
      <c r="Q142"/>
      <c r="R142"/>
      <c r="S142"/>
    </row>
    <row r="143" spans="1:19" s="1" customFormat="1" x14ac:dyDescent="0.3">
      <c r="A143" s="55"/>
      <c r="E143" s="111"/>
      <c r="M143" s="3"/>
      <c r="N143" s="21"/>
      <c r="O143" s="111"/>
      <c r="P143"/>
      <c r="Q143"/>
      <c r="R143"/>
      <c r="S143"/>
    </row>
    <row r="144" spans="1:19" s="1" customFormat="1" x14ac:dyDescent="0.3">
      <c r="A144" s="55"/>
      <c r="E144" s="111"/>
      <c r="M144" s="3"/>
      <c r="N144" s="21"/>
      <c r="O144" s="111"/>
      <c r="P144"/>
      <c r="Q144"/>
      <c r="R144"/>
      <c r="S144"/>
    </row>
    <row r="145" spans="1:19" s="1" customFormat="1" x14ac:dyDescent="0.3">
      <c r="A145" s="55"/>
      <c r="E145" s="111"/>
      <c r="M145" s="3"/>
      <c r="N145" s="21"/>
      <c r="O145" s="111"/>
      <c r="P145"/>
      <c r="Q145"/>
      <c r="R145"/>
      <c r="S145"/>
    </row>
    <row r="146" spans="1:19" s="1" customFormat="1" x14ac:dyDescent="0.3">
      <c r="A146" s="55"/>
      <c r="E146" s="111"/>
      <c r="M146" s="3"/>
      <c r="N146" s="21"/>
      <c r="O146" s="111"/>
      <c r="P146"/>
      <c r="Q146"/>
      <c r="R146"/>
      <c r="S146"/>
    </row>
    <row r="147" spans="1:19" s="1" customFormat="1" x14ac:dyDescent="0.3">
      <c r="A147" s="55"/>
      <c r="E147" s="111"/>
      <c r="M147" s="3"/>
      <c r="N147" s="21"/>
      <c r="O147" s="111"/>
      <c r="P147"/>
      <c r="Q147"/>
      <c r="R147"/>
      <c r="S147"/>
    </row>
    <row r="148" spans="1:19" s="1" customFormat="1" x14ac:dyDescent="0.3">
      <c r="A148" s="55"/>
      <c r="E148" s="111"/>
      <c r="M148" s="3"/>
      <c r="N148" s="21"/>
      <c r="O148" s="111"/>
      <c r="P148"/>
      <c r="Q148"/>
      <c r="R148"/>
      <c r="S148"/>
    </row>
    <row r="149" spans="1:19" s="1" customFormat="1" x14ac:dyDescent="0.3">
      <c r="A149" s="55"/>
      <c r="E149" s="111"/>
      <c r="M149" s="3"/>
      <c r="N149" s="21"/>
      <c r="O149" s="111"/>
      <c r="P149"/>
      <c r="Q149"/>
      <c r="R149"/>
      <c r="S149"/>
    </row>
    <row r="150" spans="1:19" s="1" customFormat="1" x14ac:dyDescent="0.3">
      <c r="A150" s="55"/>
      <c r="E150" s="111"/>
      <c r="M150" s="3"/>
      <c r="N150" s="21"/>
      <c r="O150" s="111"/>
      <c r="P150"/>
      <c r="Q150"/>
      <c r="R150"/>
      <c r="S150"/>
    </row>
    <row r="151" spans="1:19" s="1" customFormat="1" x14ac:dyDescent="0.3">
      <c r="A151" s="55"/>
      <c r="E151" s="111"/>
      <c r="M151" s="3"/>
      <c r="N151" s="21"/>
      <c r="O151" s="111"/>
      <c r="P151"/>
      <c r="Q151"/>
      <c r="R151"/>
      <c r="S151"/>
    </row>
    <row r="152" spans="1:19" s="1" customFormat="1" x14ac:dyDescent="0.3">
      <c r="A152" s="55"/>
      <c r="E152" s="111"/>
      <c r="M152" s="3"/>
      <c r="N152" s="21"/>
      <c r="O152" s="111"/>
      <c r="P152"/>
      <c r="Q152"/>
      <c r="R152"/>
      <c r="S152"/>
    </row>
    <row r="153" spans="1:19" s="1" customFormat="1" x14ac:dyDescent="0.3">
      <c r="A153" s="55"/>
      <c r="E153" s="111"/>
      <c r="M153" s="3"/>
      <c r="N153" s="21"/>
      <c r="O153" s="111"/>
      <c r="P153"/>
      <c r="Q153"/>
      <c r="R153"/>
      <c r="S153"/>
    </row>
    <row r="154" spans="1:19" s="1" customFormat="1" x14ac:dyDescent="0.3">
      <c r="A154" s="55"/>
      <c r="E154" s="111"/>
      <c r="M154" s="3"/>
      <c r="N154" s="21"/>
      <c r="O154" s="111"/>
      <c r="P154"/>
      <c r="Q154"/>
      <c r="R154"/>
      <c r="S154"/>
    </row>
    <row r="155" spans="1:19" s="1" customFormat="1" x14ac:dyDescent="0.3">
      <c r="A155" s="55"/>
      <c r="E155" s="111"/>
      <c r="M155" s="3"/>
      <c r="N155" s="21"/>
      <c r="O155" s="111"/>
      <c r="P155"/>
      <c r="Q155"/>
      <c r="R155"/>
      <c r="S155"/>
    </row>
    <row r="156" spans="1:19" s="1" customFormat="1" x14ac:dyDescent="0.3">
      <c r="A156" s="55"/>
      <c r="E156" s="111"/>
      <c r="M156" s="3"/>
      <c r="N156" s="21"/>
      <c r="O156" s="111"/>
      <c r="P156"/>
      <c r="Q156"/>
      <c r="R156"/>
      <c r="S156"/>
    </row>
    <row r="157" spans="1:19" s="1" customFormat="1" x14ac:dyDescent="0.3">
      <c r="A157" s="55"/>
      <c r="E157" s="111"/>
      <c r="M157" s="3"/>
      <c r="N157" s="21"/>
      <c r="O157" s="111"/>
      <c r="P157"/>
      <c r="Q157"/>
      <c r="R157"/>
      <c r="S157"/>
    </row>
    <row r="158" spans="1:19" s="1" customFormat="1" x14ac:dyDescent="0.3">
      <c r="A158" s="55"/>
      <c r="E158" s="111"/>
      <c r="M158" s="3"/>
      <c r="N158" s="21"/>
      <c r="O158" s="111"/>
      <c r="P158"/>
      <c r="Q158"/>
      <c r="R158"/>
      <c r="S158"/>
    </row>
    <row r="159" spans="1:19" s="1" customFormat="1" x14ac:dyDescent="0.3">
      <c r="A159" s="55"/>
      <c r="E159" s="111"/>
      <c r="M159" s="3"/>
      <c r="N159" s="21"/>
      <c r="O159" s="111"/>
      <c r="P159"/>
      <c r="Q159"/>
      <c r="R159"/>
      <c r="S159"/>
    </row>
    <row r="160" spans="1:19" s="1" customFormat="1" x14ac:dyDescent="0.3">
      <c r="A160" s="55"/>
      <c r="E160" s="111"/>
      <c r="M160" s="3"/>
      <c r="N160" s="21"/>
      <c r="O160" s="111"/>
      <c r="P160"/>
      <c r="Q160"/>
      <c r="R160"/>
      <c r="S160"/>
    </row>
    <row r="161" spans="1:19" s="1" customFormat="1" x14ac:dyDescent="0.3">
      <c r="A161" s="55"/>
      <c r="E161" s="111"/>
      <c r="M161" s="3"/>
      <c r="N161" s="21"/>
      <c r="O161" s="111"/>
      <c r="P161"/>
      <c r="Q161"/>
      <c r="R161"/>
      <c r="S161"/>
    </row>
    <row r="162" spans="1:19" s="1" customFormat="1" x14ac:dyDescent="0.3">
      <c r="A162" s="55"/>
      <c r="E162" s="111"/>
      <c r="M162" s="3"/>
      <c r="N162" s="21"/>
      <c r="O162" s="111"/>
      <c r="P162"/>
      <c r="Q162"/>
      <c r="R162"/>
      <c r="S162"/>
    </row>
    <row r="163" spans="1:19" s="1" customFormat="1" x14ac:dyDescent="0.3">
      <c r="A163" s="55"/>
      <c r="E163" s="111"/>
      <c r="M163" s="3"/>
      <c r="N163" s="21"/>
      <c r="O163" s="111"/>
      <c r="P163"/>
      <c r="Q163"/>
      <c r="R163"/>
      <c r="S163"/>
    </row>
    <row r="164" spans="1:19" s="1" customFormat="1" x14ac:dyDescent="0.3">
      <c r="A164" s="55"/>
      <c r="E164" s="111"/>
      <c r="M164" s="3"/>
      <c r="N164" s="21"/>
      <c r="O164" s="111"/>
      <c r="P164"/>
      <c r="Q164"/>
      <c r="R164"/>
      <c r="S164"/>
    </row>
    <row r="165" spans="1:19" s="1" customFormat="1" x14ac:dyDescent="0.3">
      <c r="A165" s="55"/>
      <c r="E165" s="111"/>
      <c r="M165" s="3"/>
      <c r="N165" s="21"/>
      <c r="O165" s="111"/>
      <c r="P165"/>
      <c r="Q165"/>
      <c r="R165"/>
      <c r="S165"/>
    </row>
    <row r="166" spans="1:19" s="1" customFormat="1" x14ac:dyDescent="0.3">
      <c r="A166" s="55"/>
      <c r="E166" s="111"/>
      <c r="M166" s="3"/>
      <c r="N166" s="21"/>
      <c r="O166" s="111"/>
      <c r="P166"/>
      <c r="Q166"/>
      <c r="R166"/>
      <c r="S166"/>
    </row>
    <row r="167" spans="1:19" s="1" customFormat="1" x14ac:dyDescent="0.3">
      <c r="A167" s="55"/>
      <c r="E167" s="111"/>
      <c r="M167" s="3"/>
      <c r="N167" s="21"/>
      <c r="O167" s="111"/>
      <c r="P167"/>
      <c r="Q167"/>
      <c r="R167"/>
      <c r="S167"/>
    </row>
    <row r="168" spans="1:19" s="1" customFormat="1" x14ac:dyDescent="0.3">
      <c r="A168" s="55"/>
      <c r="E168" s="111"/>
      <c r="M168" s="3"/>
      <c r="N168" s="21"/>
      <c r="O168" s="111"/>
      <c r="P168"/>
      <c r="Q168"/>
      <c r="R168"/>
      <c r="S168"/>
    </row>
    <row r="169" spans="1:19" s="1" customFormat="1" x14ac:dyDescent="0.3">
      <c r="A169" s="55"/>
      <c r="E169" s="111"/>
      <c r="M169" s="3"/>
      <c r="N169" s="21"/>
      <c r="O169" s="111"/>
      <c r="P169"/>
      <c r="Q169"/>
      <c r="R169"/>
      <c r="S169"/>
    </row>
    <row r="170" spans="1:19" s="1" customFormat="1" x14ac:dyDescent="0.3">
      <c r="A170" s="55"/>
      <c r="E170" s="111"/>
      <c r="M170" s="3"/>
      <c r="N170" s="21"/>
      <c r="O170" s="111"/>
      <c r="P170"/>
      <c r="Q170"/>
      <c r="R170"/>
      <c r="S170"/>
    </row>
    <row r="171" spans="1:19" s="1" customFormat="1" x14ac:dyDescent="0.3">
      <c r="A171" s="55"/>
      <c r="E171" s="111"/>
      <c r="M171" s="3"/>
      <c r="N171" s="21"/>
      <c r="O171" s="111"/>
      <c r="P171"/>
      <c r="Q171"/>
      <c r="R171"/>
      <c r="S171"/>
    </row>
    <row r="172" spans="1:19" s="1" customFormat="1" x14ac:dyDescent="0.3">
      <c r="A172" s="55"/>
      <c r="E172" s="111"/>
      <c r="M172" s="3"/>
      <c r="N172" s="21"/>
      <c r="O172" s="111"/>
      <c r="P172"/>
      <c r="Q172"/>
      <c r="R172"/>
      <c r="S172"/>
    </row>
    <row r="173" spans="1:19" s="1" customFormat="1" x14ac:dyDescent="0.3">
      <c r="A173" s="55"/>
      <c r="E173" s="111"/>
      <c r="M173" s="3"/>
      <c r="N173" s="21"/>
      <c r="O173" s="111"/>
      <c r="P173"/>
      <c r="Q173"/>
      <c r="R173"/>
      <c r="S173"/>
    </row>
    <row r="174" spans="1:19" s="1" customFormat="1" x14ac:dyDescent="0.3">
      <c r="A174" s="55"/>
      <c r="E174" s="111"/>
      <c r="M174" s="3"/>
      <c r="N174" s="21"/>
      <c r="O174" s="111"/>
      <c r="P174"/>
      <c r="Q174"/>
      <c r="R174"/>
      <c r="S174"/>
    </row>
    <row r="175" spans="1:19" s="1" customFormat="1" x14ac:dyDescent="0.3">
      <c r="A175" s="55"/>
      <c r="E175" s="111"/>
      <c r="M175" s="3"/>
      <c r="N175" s="21"/>
      <c r="O175" s="111"/>
      <c r="P175"/>
      <c r="Q175"/>
      <c r="R175"/>
      <c r="S175"/>
    </row>
    <row r="176" spans="1:19" s="1" customFormat="1" x14ac:dyDescent="0.3">
      <c r="A176" s="55"/>
      <c r="E176" s="111"/>
      <c r="M176" s="3"/>
      <c r="N176" s="21"/>
      <c r="O176" s="111"/>
      <c r="P176"/>
      <c r="Q176"/>
      <c r="R176"/>
      <c r="S176"/>
    </row>
    <row r="177" spans="1:19" s="1" customFormat="1" x14ac:dyDescent="0.3">
      <c r="A177" s="55"/>
      <c r="E177" s="111"/>
      <c r="M177" s="3"/>
      <c r="N177" s="21"/>
      <c r="O177" s="111"/>
      <c r="P177"/>
      <c r="Q177"/>
      <c r="R177"/>
      <c r="S177"/>
    </row>
    <row r="178" spans="1:19" s="1" customFormat="1" x14ac:dyDescent="0.3">
      <c r="A178" s="55"/>
      <c r="E178" s="111"/>
      <c r="M178" s="3"/>
      <c r="N178" s="21"/>
      <c r="O178" s="111"/>
      <c r="P178"/>
      <c r="Q178"/>
      <c r="R178"/>
      <c r="S178"/>
    </row>
    <row r="179" spans="1:19" s="1" customFormat="1" x14ac:dyDescent="0.3">
      <c r="A179" s="55"/>
      <c r="E179" s="111"/>
      <c r="M179" s="3"/>
      <c r="N179" s="21"/>
      <c r="O179" s="111"/>
      <c r="P179"/>
      <c r="Q179"/>
      <c r="R179"/>
      <c r="S179"/>
    </row>
    <row r="180" spans="1:19" s="1" customFormat="1" x14ac:dyDescent="0.3">
      <c r="A180" s="55"/>
      <c r="E180" s="111"/>
      <c r="M180" s="3"/>
      <c r="N180" s="21"/>
      <c r="O180" s="111"/>
      <c r="P180"/>
      <c r="Q180"/>
      <c r="R180"/>
      <c r="S180"/>
    </row>
    <row r="181" spans="1:19" s="1" customFormat="1" x14ac:dyDescent="0.3">
      <c r="A181" s="55"/>
      <c r="E181" s="111"/>
      <c r="M181" s="3"/>
      <c r="N181" s="21"/>
      <c r="O181" s="111"/>
      <c r="P181"/>
      <c r="Q181"/>
      <c r="R181"/>
      <c r="S181"/>
    </row>
    <row r="182" spans="1:19" s="1" customFormat="1" x14ac:dyDescent="0.3">
      <c r="A182" s="55"/>
      <c r="E182" s="111"/>
      <c r="M182" s="3"/>
      <c r="N182" s="21"/>
      <c r="O182" s="111"/>
      <c r="P182"/>
      <c r="Q182"/>
      <c r="R182"/>
      <c r="S182"/>
    </row>
    <row r="183" spans="1:19" s="1" customFormat="1" x14ac:dyDescent="0.3">
      <c r="A183" s="55"/>
      <c r="E183" s="111"/>
      <c r="M183" s="3"/>
      <c r="N183" s="21"/>
      <c r="O183" s="111"/>
      <c r="P183"/>
      <c r="Q183"/>
      <c r="R183"/>
      <c r="S183"/>
    </row>
    <row r="184" spans="1:19" s="1" customFormat="1" x14ac:dyDescent="0.3">
      <c r="A184" s="55"/>
      <c r="E184" s="111"/>
      <c r="M184" s="3"/>
      <c r="N184" s="21"/>
      <c r="O184" s="111"/>
      <c r="P184"/>
      <c r="Q184"/>
      <c r="R184"/>
      <c r="S184"/>
    </row>
    <row r="185" spans="1:19" s="1" customFormat="1" x14ac:dyDescent="0.3">
      <c r="A185" s="55"/>
      <c r="E185" s="111"/>
      <c r="M185" s="3"/>
      <c r="N185" s="21"/>
      <c r="O185" s="111"/>
      <c r="P185"/>
      <c r="Q185"/>
      <c r="R185"/>
      <c r="S185"/>
    </row>
    <row r="186" spans="1:19" s="1" customFormat="1" x14ac:dyDescent="0.3">
      <c r="A186" s="55"/>
      <c r="E186" s="111"/>
      <c r="M186" s="3"/>
      <c r="N186" s="21"/>
      <c r="O186" s="111"/>
      <c r="P186"/>
      <c r="Q186"/>
      <c r="R186"/>
      <c r="S186"/>
    </row>
    <row r="187" spans="1:19" s="1" customFormat="1" x14ac:dyDescent="0.3">
      <c r="A187" s="55"/>
      <c r="E187" s="111"/>
      <c r="M187" s="3"/>
      <c r="N187" s="21"/>
      <c r="O187" s="111"/>
      <c r="P187"/>
      <c r="Q187"/>
      <c r="R187"/>
      <c r="S187"/>
    </row>
    <row r="188" spans="1:19" s="1" customFormat="1" x14ac:dyDescent="0.3">
      <c r="A188" s="55"/>
      <c r="E188" s="111"/>
      <c r="M188" s="3"/>
      <c r="N188" s="21"/>
      <c r="O188" s="111"/>
      <c r="P188"/>
      <c r="Q188"/>
      <c r="R188"/>
      <c r="S188"/>
    </row>
    <row r="189" spans="1:19" s="1" customFormat="1" x14ac:dyDescent="0.3">
      <c r="A189" s="55"/>
      <c r="E189" s="111"/>
      <c r="M189" s="3"/>
      <c r="N189" s="21"/>
      <c r="O189" s="111"/>
      <c r="P189"/>
      <c r="Q189"/>
      <c r="R189"/>
      <c r="S189"/>
    </row>
    <row r="190" spans="1:19" s="1" customFormat="1" x14ac:dyDescent="0.3">
      <c r="A190" s="55"/>
      <c r="E190" s="111"/>
      <c r="M190" s="3"/>
      <c r="N190" s="21"/>
      <c r="O190" s="111"/>
      <c r="P190"/>
      <c r="Q190"/>
      <c r="R190"/>
      <c r="S190"/>
    </row>
    <row r="191" spans="1:19" s="1" customFormat="1" x14ac:dyDescent="0.3">
      <c r="A191" s="55"/>
      <c r="E191" s="111"/>
      <c r="M191" s="3"/>
      <c r="N191" s="21"/>
      <c r="O191" s="111"/>
      <c r="P191"/>
      <c r="Q191"/>
      <c r="R191"/>
      <c r="S191"/>
    </row>
    <row r="192" spans="1:19" s="1" customFormat="1" x14ac:dyDescent="0.3">
      <c r="A192" s="55"/>
      <c r="E192" s="111"/>
      <c r="M192" s="3"/>
      <c r="N192" s="21"/>
      <c r="O192" s="111"/>
      <c r="P192"/>
      <c r="Q192"/>
      <c r="R192"/>
      <c r="S192"/>
    </row>
    <row r="193" spans="1:19" s="1" customFormat="1" x14ac:dyDescent="0.3">
      <c r="A193" s="55"/>
      <c r="E193" s="111"/>
      <c r="M193" s="3"/>
      <c r="N193" s="21"/>
      <c r="O193" s="111"/>
      <c r="P193"/>
      <c r="Q193"/>
      <c r="R193"/>
      <c r="S193"/>
    </row>
    <row r="194" spans="1:19" s="1" customFormat="1" x14ac:dyDescent="0.3">
      <c r="A194" s="55"/>
      <c r="E194" s="111"/>
      <c r="M194" s="3"/>
      <c r="N194" s="21"/>
      <c r="O194" s="111"/>
      <c r="P194"/>
      <c r="Q194"/>
      <c r="R194"/>
      <c r="S194"/>
    </row>
    <row r="195" spans="1:19" s="1" customFormat="1" x14ac:dyDescent="0.3">
      <c r="A195" s="55"/>
      <c r="E195" s="111"/>
      <c r="M195" s="3"/>
      <c r="N195" s="21"/>
      <c r="O195" s="111"/>
      <c r="P195"/>
      <c r="Q195"/>
      <c r="R195"/>
      <c r="S195"/>
    </row>
    <row r="196" spans="1:19" s="1" customFormat="1" x14ac:dyDescent="0.3">
      <c r="A196" s="55"/>
      <c r="E196" s="111"/>
      <c r="M196" s="3"/>
      <c r="N196" s="21"/>
      <c r="O196" s="111"/>
      <c r="P196"/>
      <c r="Q196"/>
      <c r="R196"/>
      <c r="S196"/>
    </row>
    <row r="197" spans="1:19" s="1" customFormat="1" x14ac:dyDescent="0.3">
      <c r="A197" s="55"/>
      <c r="E197" s="111"/>
      <c r="M197" s="3"/>
      <c r="N197" s="21"/>
      <c r="O197" s="111"/>
      <c r="P197"/>
      <c r="Q197"/>
      <c r="R197"/>
      <c r="S197"/>
    </row>
    <row r="198" spans="1:19" s="1" customFormat="1" x14ac:dyDescent="0.3">
      <c r="A198" s="55"/>
      <c r="E198" s="111"/>
      <c r="M198" s="3"/>
      <c r="N198" s="21"/>
      <c r="O198" s="111"/>
      <c r="P198"/>
      <c r="Q198"/>
      <c r="R198"/>
      <c r="S198"/>
    </row>
    <row r="199" spans="1:19" s="1" customFormat="1" x14ac:dyDescent="0.3">
      <c r="A199" s="55"/>
      <c r="E199" s="111"/>
      <c r="M199" s="3"/>
      <c r="N199" s="21"/>
      <c r="O199" s="111"/>
      <c r="P199"/>
      <c r="Q199"/>
      <c r="R199"/>
      <c r="S199"/>
    </row>
    <row r="200" spans="1:19" s="1" customFormat="1" x14ac:dyDescent="0.3">
      <c r="A200" s="55"/>
      <c r="E200" s="111"/>
      <c r="M200" s="3"/>
      <c r="N200" s="21"/>
      <c r="O200" s="111"/>
      <c r="P200"/>
      <c r="Q200"/>
      <c r="R200"/>
      <c r="S200"/>
    </row>
    <row r="201" spans="1:19" s="1" customFormat="1" x14ac:dyDescent="0.3">
      <c r="A201" s="55"/>
      <c r="E201" s="111"/>
      <c r="M201" s="3"/>
      <c r="N201" s="21"/>
      <c r="O201" s="111"/>
      <c r="P201"/>
      <c r="Q201"/>
      <c r="R201"/>
      <c r="S201"/>
    </row>
    <row r="202" spans="1:19" s="1" customFormat="1" x14ac:dyDescent="0.3">
      <c r="A202" s="55"/>
      <c r="E202" s="111"/>
      <c r="M202" s="3"/>
      <c r="N202" s="21"/>
      <c r="O202" s="111"/>
      <c r="P202"/>
      <c r="Q202"/>
      <c r="R202"/>
      <c r="S202"/>
    </row>
    <row r="203" spans="1:19" s="1" customFormat="1" x14ac:dyDescent="0.3">
      <c r="A203" s="55"/>
      <c r="E203" s="111"/>
      <c r="M203" s="3"/>
      <c r="N203" s="21"/>
      <c r="O203" s="111"/>
      <c r="P203"/>
      <c r="Q203"/>
      <c r="R203"/>
      <c r="S203"/>
    </row>
    <row r="204" spans="1:19" s="1" customFormat="1" x14ac:dyDescent="0.3">
      <c r="A204" s="55"/>
      <c r="E204" s="111"/>
      <c r="M204" s="3"/>
      <c r="N204" s="21"/>
      <c r="O204" s="111"/>
      <c r="P204"/>
      <c r="Q204"/>
      <c r="R204"/>
      <c r="S204"/>
    </row>
    <row r="205" spans="1:19" s="1" customFormat="1" x14ac:dyDescent="0.3">
      <c r="A205" s="55"/>
      <c r="E205" s="111"/>
      <c r="M205" s="3"/>
      <c r="N205" s="21"/>
      <c r="O205" s="111"/>
      <c r="P205"/>
      <c r="Q205"/>
      <c r="R205"/>
      <c r="S205"/>
    </row>
    <row r="206" spans="1:19" s="1" customFormat="1" x14ac:dyDescent="0.3">
      <c r="A206" s="55"/>
      <c r="E206" s="111"/>
      <c r="M206" s="3"/>
      <c r="N206" s="21"/>
      <c r="O206" s="111"/>
      <c r="P206"/>
      <c r="Q206"/>
      <c r="R206"/>
      <c r="S206"/>
    </row>
    <row r="207" spans="1:19" s="1" customFormat="1" x14ac:dyDescent="0.3">
      <c r="A207" s="55"/>
      <c r="E207" s="111"/>
      <c r="M207" s="3"/>
      <c r="N207" s="21"/>
      <c r="O207" s="111"/>
      <c r="P207"/>
      <c r="Q207"/>
      <c r="R207"/>
      <c r="S207"/>
    </row>
    <row r="208" spans="1:19" s="1" customFormat="1" x14ac:dyDescent="0.3">
      <c r="A208" s="55"/>
      <c r="E208" s="111"/>
      <c r="M208" s="3"/>
      <c r="N208" s="21"/>
      <c r="O208" s="111"/>
      <c r="P208"/>
      <c r="Q208"/>
      <c r="R208"/>
      <c r="S208"/>
    </row>
    <row r="209" spans="1:19" s="1" customFormat="1" x14ac:dyDescent="0.3">
      <c r="A209" s="55"/>
      <c r="E209" s="111"/>
      <c r="M209" s="3"/>
      <c r="N209" s="21"/>
      <c r="O209" s="111"/>
      <c r="P209"/>
      <c r="Q209"/>
      <c r="R209"/>
      <c r="S209"/>
    </row>
    <row r="210" spans="1:19" s="1" customFormat="1" x14ac:dyDescent="0.3">
      <c r="A210" s="55"/>
      <c r="E210" s="111"/>
      <c r="M210" s="3"/>
      <c r="N210" s="21"/>
      <c r="O210" s="111"/>
      <c r="P210"/>
      <c r="Q210"/>
      <c r="R210"/>
      <c r="S210"/>
    </row>
    <row r="211" spans="1:19" s="1" customFormat="1" x14ac:dyDescent="0.3">
      <c r="A211" s="55"/>
      <c r="E211" s="111"/>
      <c r="M211" s="3"/>
      <c r="N211" s="21"/>
      <c r="O211" s="111"/>
      <c r="P211"/>
      <c r="Q211"/>
      <c r="R211"/>
      <c r="S211"/>
    </row>
    <row r="212" spans="1:19" s="1" customFormat="1" x14ac:dyDescent="0.3">
      <c r="A212" s="55"/>
      <c r="E212" s="111"/>
      <c r="M212" s="3"/>
      <c r="N212" s="21"/>
      <c r="O212" s="111"/>
      <c r="P212"/>
      <c r="Q212"/>
      <c r="R212"/>
      <c r="S212"/>
    </row>
    <row r="213" spans="1:19" s="1" customFormat="1" x14ac:dyDescent="0.3">
      <c r="A213" s="55"/>
      <c r="E213" s="111"/>
      <c r="M213" s="3"/>
      <c r="N213" s="21"/>
      <c r="O213" s="111"/>
      <c r="P213"/>
      <c r="Q213"/>
      <c r="R213"/>
      <c r="S213"/>
    </row>
    <row r="214" spans="1:19" s="1" customFormat="1" x14ac:dyDescent="0.3">
      <c r="A214" s="55"/>
      <c r="E214" s="111"/>
      <c r="M214" s="3"/>
      <c r="N214" s="21"/>
      <c r="O214" s="111"/>
      <c r="P214"/>
      <c r="Q214"/>
      <c r="R214"/>
      <c r="S214"/>
    </row>
    <row r="215" spans="1:19" s="1" customFormat="1" x14ac:dyDescent="0.3">
      <c r="A215" s="55"/>
      <c r="E215" s="111"/>
      <c r="M215" s="3"/>
      <c r="N215" s="21"/>
      <c r="O215" s="111"/>
      <c r="P215"/>
      <c r="Q215"/>
      <c r="R215"/>
      <c r="S215"/>
    </row>
    <row r="216" spans="1:19" s="1" customFormat="1" x14ac:dyDescent="0.3">
      <c r="A216" s="55"/>
      <c r="E216" s="111"/>
      <c r="M216" s="3"/>
      <c r="N216" s="21"/>
      <c r="O216" s="111"/>
      <c r="P216"/>
      <c r="Q216"/>
      <c r="R216"/>
      <c r="S216"/>
    </row>
    <row r="217" spans="1:19" s="1" customFormat="1" x14ac:dyDescent="0.3">
      <c r="A217" s="55"/>
      <c r="E217" s="111"/>
      <c r="M217" s="3"/>
      <c r="N217" s="21"/>
      <c r="O217" s="111"/>
      <c r="P217"/>
      <c r="Q217"/>
      <c r="R217"/>
      <c r="S217"/>
    </row>
    <row r="218" spans="1:19" s="1" customFormat="1" x14ac:dyDescent="0.3">
      <c r="A218" s="55"/>
      <c r="E218" s="111"/>
      <c r="M218" s="3"/>
      <c r="N218" s="21"/>
      <c r="O218" s="111"/>
      <c r="P218"/>
      <c r="Q218"/>
      <c r="R218"/>
      <c r="S218"/>
    </row>
    <row r="219" spans="1:19" s="1" customFormat="1" x14ac:dyDescent="0.3">
      <c r="A219" s="55"/>
      <c r="E219" s="111"/>
      <c r="M219" s="3"/>
      <c r="N219" s="21"/>
      <c r="O219" s="111"/>
      <c r="P219"/>
      <c r="Q219"/>
      <c r="R219"/>
      <c r="S219"/>
    </row>
    <row r="220" spans="1:19" s="1" customFormat="1" x14ac:dyDescent="0.3">
      <c r="A220" s="55"/>
      <c r="E220" s="111"/>
      <c r="M220" s="3"/>
      <c r="N220" s="21"/>
      <c r="O220" s="111"/>
      <c r="P220"/>
      <c r="Q220"/>
      <c r="R220"/>
      <c r="S220"/>
    </row>
    <row r="221" spans="1:19" s="1" customFormat="1" x14ac:dyDescent="0.3">
      <c r="A221" s="55"/>
      <c r="E221" s="111"/>
      <c r="M221" s="3"/>
      <c r="N221" s="21"/>
      <c r="O221" s="111"/>
      <c r="P221"/>
      <c r="Q221"/>
      <c r="R221"/>
      <c r="S221"/>
    </row>
    <row r="222" spans="1:19" s="1" customFormat="1" x14ac:dyDescent="0.3">
      <c r="A222" s="55"/>
      <c r="E222" s="111"/>
      <c r="M222" s="3"/>
      <c r="N222" s="21"/>
      <c r="O222" s="111"/>
      <c r="P222"/>
      <c r="Q222"/>
      <c r="R222"/>
      <c r="S222"/>
    </row>
    <row r="223" spans="1:19" s="1" customFormat="1" x14ac:dyDescent="0.3">
      <c r="A223" s="55"/>
      <c r="E223" s="111"/>
      <c r="M223" s="3"/>
      <c r="N223" s="21"/>
      <c r="O223" s="111"/>
      <c r="P223"/>
      <c r="Q223"/>
      <c r="R223"/>
      <c r="S223"/>
    </row>
    <row r="224" spans="1:19" s="1" customFormat="1" x14ac:dyDescent="0.3">
      <c r="A224" s="55"/>
      <c r="E224" s="111"/>
      <c r="M224" s="3"/>
      <c r="N224" s="21"/>
      <c r="O224" s="111"/>
      <c r="P224"/>
      <c r="Q224"/>
      <c r="R224"/>
      <c r="S224"/>
    </row>
    <row r="225" spans="1:19" s="1" customFormat="1" x14ac:dyDescent="0.3">
      <c r="A225" s="55"/>
      <c r="E225" s="111"/>
      <c r="M225" s="3"/>
      <c r="N225" s="21"/>
      <c r="O225" s="111"/>
      <c r="P225"/>
      <c r="Q225"/>
      <c r="R225"/>
      <c r="S225"/>
    </row>
    <row r="226" spans="1:19" s="1" customFormat="1" x14ac:dyDescent="0.3">
      <c r="A226" s="55"/>
      <c r="E226" s="111"/>
      <c r="M226" s="3"/>
      <c r="N226" s="21"/>
      <c r="O226" s="111"/>
      <c r="P226"/>
      <c r="Q226"/>
      <c r="R226"/>
      <c r="S226"/>
    </row>
    <row r="227" spans="1:19" s="1" customFormat="1" x14ac:dyDescent="0.3">
      <c r="A227" s="55"/>
      <c r="E227" s="111"/>
      <c r="M227" s="3"/>
      <c r="N227" s="21"/>
      <c r="O227" s="111"/>
      <c r="P227"/>
      <c r="Q227"/>
      <c r="R227"/>
      <c r="S227"/>
    </row>
    <row r="228" spans="1:19" s="1" customFormat="1" x14ac:dyDescent="0.3">
      <c r="A228" s="55"/>
      <c r="E228" s="111"/>
      <c r="M228" s="3"/>
      <c r="N228" s="21"/>
      <c r="O228" s="111"/>
      <c r="P228"/>
      <c r="Q228"/>
      <c r="R228"/>
      <c r="S228"/>
    </row>
    <row r="229" spans="1:19" s="1" customFormat="1" x14ac:dyDescent="0.3">
      <c r="A229" s="55"/>
      <c r="E229" s="111"/>
      <c r="M229" s="3"/>
      <c r="N229" s="21"/>
      <c r="O229" s="111"/>
      <c r="P229"/>
      <c r="Q229"/>
      <c r="R229"/>
      <c r="S229"/>
    </row>
    <row r="230" spans="1:19" s="1" customFormat="1" x14ac:dyDescent="0.3">
      <c r="A230" s="55"/>
      <c r="E230" s="111"/>
      <c r="M230" s="3"/>
      <c r="N230" s="21"/>
      <c r="O230" s="111"/>
      <c r="P230"/>
      <c r="Q230"/>
      <c r="R230"/>
      <c r="S230"/>
    </row>
    <row r="231" spans="1:19" s="1" customFormat="1" x14ac:dyDescent="0.3">
      <c r="A231" s="55"/>
      <c r="E231" s="111"/>
      <c r="M231" s="3"/>
      <c r="N231" s="21"/>
      <c r="O231" s="111"/>
      <c r="P231"/>
      <c r="Q231"/>
      <c r="R231"/>
      <c r="S231"/>
    </row>
    <row r="232" spans="1:19" s="1" customFormat="1" x14ac:dyDescent="0.3">
      <c r="A232" s="55"/>
      <c r="E232" s="111"/>
      <c r="M232" s="3"/>
      <c r="N232" s="21"/>
      <c r="O232" s="111"/>
      <c r="P232"/>
      <c r="Q232"/>
      <c r="R232"/>
      <c r="S232"/>
    </row>
    <row r="233" spans="1:19" s="1" customFormat="1" x14ac:dyDescent="0.3">
      <c r="A233" s="55"/>
      <c r="E233" s="111"/>
      <c r="M233" s="3"/>
      <c r="N233" s="21"/>
      <c r="O233" s="111"/>
      <c r="P233"/>
      <c r="Q233"/>
      <c r="R233"/>
      <c r="S233"/>
    </row>
    <row r="234" spans="1:19" s="1" customFormat="1" x14ac:dyDescent="0.3">
      <c r="A234" s="55"/>
      <c r="E234" s="111"/>
      <c r="M234" s="3"/>
      <c r="N234" s="21"/>
      <c r="O234" s="111"/>
      <c r="P234"/>
      <c r="Q234"/>
      <c r="R234"/>
      <c r="S234"/>
    </row>
    <row r="235" spans="1:19" s="1" customFormat="1" x14ac:dyDescent="0.3">
      <c r="A235" s="55"/>
      <c r="E235" s="111"/>
      <c r="M235" s="3"/>
      <c r="N235" s="21"/>
      <c r="O235" s="111"/>
      <c r="P235"/>
      <c r="Q235"/>
      <c r="R235"/>
      <c r="S235"/>
    </row>
    <row r="236" spans="1:19" s="1" customFormat="1" x14ac:dyDescent="0.3">
      <c r="A236" s="55"/>
      <c r="E236" s="111"/>
      <c r="M236" s="3"/>
      <c r="N236" s="21"/>
      <c r="O236" s="111"/>
      <c r="P236"/>
      <c r="Q236"/>
      <c r="R236"/>
      <c r="S236"/>
    </row>
    <row r="237" spans="1:19" s="1" customFormat="1" x14ac:dyDescent="0.3">
      <c r="A237" s="55"/>
      <c r="E237" s="111"/>
      <c r="M237" s="3"/>
      <c r="N237" s="21"/>
      <c r="O237" s="111"/>
      <c r="P237"/>
      <c r="Q237"/>
      <c r="R237"/>
      <c r="S237"/>
    </row>
    <row r="238" spans="1:19" s="1" customFormat="1" x14ac:dyDescent="0.3">
      <c r="A238" s="55"/>
      <c r="E238" s="111"/>
      <c r="M238" s="3"/>
      <c r="N238" s="21"/>
      <c r="O238" s="111"/>
      <c r="P238"/>
      <c r="Q238"/>
      <c r="R238"/>
      <c r="S238"/>
    </row>
    <row r="239" spans="1:19" s="1" customFormat="1" x14ac:dyDescent="0.3">
      <c r="A239" s="55"/>
      <c r="E239" s="111"/>
      <c r="M239" s="3"/>
      <c r="N239" s="21"/>
      <c r="O239" s="111"/>
      <c r="P239"/>
      <c r="Q239"/>
      <c r="R239"/>
      <c r="S239"/>
    </row>
    <row r="240" spans="1:19" s="1" customFormat="1" x14ac:dyDescent="0.3">
      <c r="A240" s="55"/>
      <c r="E240" s="111"/>
      <c r="M240" s="3"/>
      <c r="N240" s="21"/>
      <c r="O240" s="111"/>
      <c r="P240"/>
      <c r="Q240"/>
      <c r="R240"/>
      <c r="S240"/>
    </row>
    <row r="241" spans="1:19" s="1" customFormat="1" x14ac:dyDescent="0.3">
      <c r="A241" s="55"/>
      <c r="E241" s="111"/>
      <c r="M241" s="3"/>
      <c r="N241" s="21"/>
      <c r="O241" s="111"/>
      <c r="P241"/>
      <c r="Q241"/>
      <c r="R241"/>
      <c r="S241"/>
    </row>
    <row r="242" spans="1:19" s="1" customFormat="1" x14ac:dyDescent="0.3">
      <c r="A242" s="55"/>
      <c r="E242" s="111"/>
      <c r="M242" s="3"/>
      <c r="N242" s="21"/>
      <c r="O242" s="111"/>
      <c r="P242"/>
      <c r="Q242"/>
      <c r="R242"/>
      <c r="S242"/>
    </row>
    <row r="243" spans="1:19" s="1" customFormat="1" x14ac:dyDescent="0.3">
      <c r="A243" s="55"/>
      <c r="E243" s="111"/>
      <c r="M243" s="3"/>
      <c r="N243" s="21"/>
      <c r="O243" s="111"/>
      <c r="P243"/>
      <c r="Q243"/>
      <c r="R243"/>
      <c r="S243"/>
    </row>
    <row r="244" spans="1:19" s="1" customFormat="1" x14ac:dyDescent="0.3">
      <c r="A244" s="55"/>
      <c r="E244" s="111"/>
      <c r="M244" s="3"/>
      <c r="N244" s="21"/>
      <c r="O244" s="111"/>
      <c r="P244"/>
      <c r="Q244"/>
      <c r="R244"/>
      <c r="S244"/>
    </row>
    <row r="245" spans="1:19" s="1" customFormat="1" x14ac:dyDescent="0.3">
      <c r="A245" s="55"/>
      <c r="E245" s="111"/>
      <c r="M245" s="3"/>
      <c r="N245" s="21"/>
      <c r="O245" s="111"/>
      <c r="P245"/>
      <c r="Q245"/>
      <c r="R245"/>
      <c r="S245"/>
    </row>
    <row r="246" spans="1:19" s="1" customFormat="1" x14ac:dyDescent="0.3">
      <c r="A246" s="55"/>
      <c r="E246" s="111"/>
      <c r="M246" s="3"/>
      <c r="N246" s="21"/>
      <c r="O246" s="111"/>
      <c r="P246"/>
      <c r="Q246"/>
      <c r="R246"/>
      <c r="S246"/>
    </row>
    <row r="247" spans="1:19" s="1" customFormat="1" x14ac:dyDescent="0.3">
      <c r="A247" s="55"/>
      <c r="E247" s="111"/>
      <c r="M247" s="3"/>
      <c r="N247" s="21"/>
      <c r="O247" s="111"/>
      <c r="P247"/>
      <c r="Q247"/>
      <c r="R247"/>
      <c r="S247"/>
    </row>
    <row r="248" spans="1:19" s="1" customFormat="1" x14ac:dyDescent="0.3">
      <c r="A248" s="55"/>
      <c r="E248" s="111"/>
      <c r="M248" s="3"/>
      <c r="N248" s="21"/>
      <c r="O248" s="111"/>
      <c r="P248"/>
      <c r="Q248"/>
      <c r="R248"/>
      <c r="S248"/>
    </row>
    <row r="249" spans="1:19" s="1" customFormat="1" x14ac:dyDescent="0.3">
      <c r="A249" s="55"/>
      <c r="E249" s="111"/>
      <c r="M249" s="3"/>
      <c r="N249" s="21"/>
      <c r="O249" s="111"/>
      <c r="P249"/>
      <c r="Q249"/>
      <c r="R249"/>
      <c r="S249"/>
    </row>
    <row r="250" spans="1:19" s="1" customFormat="1" x14ac:dyDescent="0.3">
      <c r="A250" s="55"/>
      <c r="E250" s="111"/>
      <c r="M250" s="3"/>
      <c r="N250" s="21"/>
      <c r="O250" s="111"/>
      <c r="P250"/>
      <c r="Q250"/>
      <c r="R250"/>
      <c r="S250"/>
    </row>
    <row r="251" spans="1:19" s="1" customFormat="1" x14ac:dyDescent="0.3">
      <c r="A251" s="55"/>
      <c r="E251" s="111"/>
      <c r="M251" s="3"/>
      <c r="N251" s="21"/>
      <c r="O251" s="111"/>
      <c r="P251"/>
      <c r="Q251"/>
      <c r="R251"/>
      <c r="S251"/>
    </row>
  </sheetData>
  <mergeCells count="28">
    <mergeCell ref="K2:N2"/>
    <mergeCell ref="F53:J53"/>
    <mergeCell ref="F54:J54"/>
    <mergeCell ref="A2:D2"/>
    <mergeCell ref="F3:H3"/>
    <mergeCell ref="F45:I45"/>
    <mergeCell ref="F46:J46"/>
    <mergeCell ref="F49:J49"/>
    <mergeCell ref="F51:J51"/>
    <mergeCell ref="F52:J52"/>
    <mergeCell ref="A45:C45"/>
    <mergeCell ref="F11:H11"/>
    <mergeCell ref="F1:H2"/>
    <mergeCell ref="F28:H28"/>
    <mergeCell ref="F30:I33"/>
    <mergeCell ref="F34:I35"/>
    <mergeCell ref="K4:N4"/>
    <mergeCell ref="F42:I42"/>
    <mergeCell ref="F44:I44"/>
    <mergeCell ref="C20:D21"/>
    <mergeCell ref="A42:C42"/>
    <mergeCell ref="A43:C43"/>
    <mergeCell ref="A44:C44"/>
    <mergeCell ref="F36:I36"/>
    <mergeCell ref="A38:D38"/>
    <mergeCell ref="A39:D39"/>
    <mergeCell ref="F38:I38"/>
    <mergeCell ref="F39:I39"/>
  </mergeCells>
  <phoneticPr fontId="6" type="noConversion"/>
  <hyperlinks>
    <hyperlink ref="F28" r:id="rId1" display="https://eur-lex.europa.eu/legal-content/ET/TXT/?qid=1587564883290&amp;uri=CELEX%3A02003L0096-20180915" xr:uid="{C6FA929B-E932-435D-8023-1F08BA9BE973}"/>
  </hyperlinks>
  <pageMargins left="0.7" right="0.7" top="0.75" bottom="0.75" header="0.3" footer="0.3"/>
  <pageSetup paperSize="9" orientation="portrait" verticalDpi="0" r:id="rId2"/>
  <headerFooter>
    <oddFooter>&amp;C&amp;7&amp;B&amp;"Arial"Document Classification: KPMG Confidential</oddFoot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8C14039EB955458F56864AAF04C530" ma:contentTypeVersion="4" ma:contentTypeDescription="Create a new document." ma:contentTypeScope="" ma:versionID="0d6a623f6b4c671269b02b07078b64d9">
  <xsd:schema xmlns:xsd="http://www.w3.org/2001/XMLSchema" xmlns:xs="http://www.w3.org/2001/XMLSchema" xmlns:p="http://schemas.microsoft.com/office/2006/metadata/properties" xmlns:ns2="3889f45b-c649-4416-8ae4-49e881936ca6" targetNamespace="http://schemas.microsoft.com/office/2006/metadata/properties" ma:root="true" ma:fieldsID="0b99736bae42b0b2f31b2917357e80c2" ns2:_="">
    <xsd:import namespace="3889f45b-c649-4416-8ae4-49e881936c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9f45b-c649-4416-8ae4-49e881936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0BE26C-8FFD-4C30-8D66-DE51ED636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9f45b-c649-4416-8ae4-49e881936c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73E8C1-5C7F-4E3E-BE7B-D4CF0D410ED1}">
  <ds:schemaRefs>
    <ds:schemaRef ds:uri="http://purl.org/dc/dcmitype/"/>
    <ds:schemaRef ds:uri="http://schemas.microsoft.com/office/2006/metadata/properties"/>
    <ds:schemaRef ds:uri="http://purl.org/dc/elements/1.1/"/>
    <ds:schemaRef ds:uri="http://schemas.microsoft.com/office/2006/documentManagement/types"/>
    <ds:schemaRef ds:uri="3889f45b-c649-4416-8ae4-49e881936ca6"/>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73784AE-6313-49CA-9237-2C5C6438F0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Aktsiis kaalutud</vt:lpstr>
      <vt:lpstr>Aktsiisi osakaalud</vt:lpstr>
      <vt:lpstr>CO2</vt:lpstr>
      <vt:lpstr>Maksumäärade võrdlus</vt:lpstr>
      <vt:lpstr>Maksumäärade allikad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Ševoldajev, Dmitri</dc:creator>
  <cp:keywords/>
  <dc:description/>
  <cp:lastModifiedBy>Nugis, Raul</cp:lastModifiedBy>
  <cp:revision/>
  <dcterms:created xsi:type="dcterms:W3CDTF">2015-06-05T18:17:20Z</dcterms:created>
  <dcterms:modified xsi:type="dcterms:W3CDTF">2020-07-16T06:24:14Z</dcterms:modified>
  <cp:category>KPMG Confidential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0x010100658C14039EB955458F56864AAF04C530</vt:lpwstr>
  </property>
</Properties>
</file>